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NO NAME/igem2017/interlab/"/>
    </mc:Choice>
  </mc:AlternateContent>
  <bookViews>
    <workbookView xWindow="2220" yWindow="3900" windowWidth="20740" windowHeight="11760" tabRatio="646" activeTab="3"/>
  </bookViews>
  <sheets>
    <sheet name="OD600 reference point" sheetId="1" r:id="rId1"/>
    <sheet name="Fluorescein standard curve" sheetId="2" r:id="rId2"/>
    <sheet name="Raw Plate Reader Measurements" sheetId="5" r:id="rId3"/>
    <sheet name="Fluorescence Measurement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0" i="4" l="1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D80" i="4"/>
  <c r="D79" i="4"/>
  <c r="D78" i="4"/>
  <c r="D77" i="4"/>
  <c r="D76" i="4"/>
  <c r="D75" i="4"/>
  <c r="D74" i="4"/>
  <c r="D73" i="4"/>
  <c r="D71" i="4"/>
  <c r="D72" i="4"/>
  <c r="D70" i="4"/>
  <c r="D69" i="4"/>
  <c r="D68" i="4"/>
  <c r="D67" i="4"/>
  <c r="D66" i="4"/>
  <c r="D65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31" i="4"/>
  <c r="B30" i="4"/>
  <c r="B29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E8" i="4"/>
  <c r="D8" i="4"/>
  <c r="C8" i="4"/>
  <c r="B8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I26" i="4"/>
  <c r="I25" i="4"/>
  <c r="I24" i="4"/>
  <c r="I23" i="4"/>
  <c r="I22" i="4"/>
  <c r="I21" i="4"/>
  <c r="I20" i="4"/>
  <c r="I19" i="4"/>
  <c r="I18" i="4"/>
  <c r="I17" i="4"/>
  <c r="I16" i="4"/>
  <c r="I15" i="4"/>
  <c r="L8" i="4"/>
  <c r="K8" i="4"/>
  <c r="J8" i="4"/>
  <c r="I8" i="4"/>
  <c r="B9" i="4"/>
  <c r="I14" i="4"/>
  <c r="I13" i="4"/>
  <c r="L12" i="4"/>
  <c r="K12" i="4"/>
  <c r="J12" i="4"/>
  <c r="I12" i="4"/>
  <c r="L11" i="4"/>
  <c r="K11" i="4"/>
  <c r="J11" i="4"/>
  <c r="I11" i="4"/>
  <c r="AB80" i="4"/>
  <c r="U80" i="4"/>
  <c r="AI80" i="4"/>
  <c r="AU80" i="4"/>
  <c r="AA80" i="4"/>
  <c r="T80" i="4"/>
  <c r="AH80" i="4"/>
  <c r="AT80" i="4"/>
  <c r="I9" i="4"/>
  <c r="Z80" i="4"/>
  <c r="S80" i="4"/>
  <c r="C6" i="2"/>
  <c r="C1" i="2"/>
  <c r="C27" i="2"/>
  <c r="D6" i="2"/>
  <c r="D1" i="2"/>
  <c r="D27" i="2"/>
  <c r="E6" i="2"/>
  <c r="E1" i="2"/>
  <c r="E27" i="2"/>
  <c r="F6" i="2"/>
  <c r="F1" i="2"/>
  <c r="F27" i="2"/>
  <c r="G6" i="2"/>
  <c r="G1" i="2"/>
  <c r="G27" i="2"/>
  <c r="C28" i="2"/>
  <c r="B3" i="4"/>
  <c r="B6" i="1"/>
  <c r="C6" i="1"/>
  <c r="B7" i="1"/>
  <c r="B9" i="1"/>
  <c r="B2" i="4"/>
  <c r="AG80" i="4"/>
  <c r="AS80" i="4"/>
  <c r="Y80" i="4"/>
  <c r="R80" i="4"/>
  <c r="AF80" i="4"/>
  <c r="AR80" i="4"/>
  <c r="X80" i="4"/>
  <c r="Q80" i="4"/>
  <c r="AE80" i="4"/>
  <c r="AQ80" i="4"/>
  <c r="W80" i="4"/>
  <c r="P80" i="4"/>
  <c r="AD80" i="4"/>
  <c r="AP80" i="4"/>
  <c r="AN80" i="4"/>
  <c r="AM80" i="4"/>
  <c r="AL80" i="4"/>
  <c r="AK80" i="4"/>
  <c r="AB79" i="4"/>
  <c r="U79" i="4"/>
  <c r="AI79" i="4"/>
  <c r="AU79" i="4"/>
  <c r="AA79" i="4"/>
  <c r="T79" i="4"/>
  <c r="AH79" i="4"/>
  <c r="AT79" i="4"/>
  <c r="Z79" i="4"/>
  <c r="S79" i="4"/>
  <c r="AG79" i="4"/>
  <c r="AS79" i="4"/>
  <c r="Y79" i="4"/>
  <c r="R79" i="4"/>
  <c r="AF79" i="4"/>
  <c r="AR79" i="4"/>
  <c r="X79" i="4"/>
  <c r="Q79" i="4"/>
  <c r="AE79" i="4"/>
  <c r="AQ79" i="4"/>
  <c r="W79" i="4"/>
  <c r="P79" i="4"/>
  <c r="AD79" i="4"/>
  <c r="AP79" i="4"/>
  <c r="AN79" i="4"/>
  <c r="AM79" i="4"/>
  <c r="AL79" i="4"/>
  <c r="AK79" i="4"/>
  <c r="AB78" i="4"/>
  <c r="U78" i="4"/>
  <c r="AI78" i="4"/>
  <c r="AU78" i="4"/>
  <c r="AA78" i="4"/>
  <c r="T78" i="4"/>
  <c r="AH78" i="4"/>
  <c r="AT78" i="4"/>
  <c r="Z78" i="4"/>
  <c r="S78" i="4"/>
  <c r="AG78" i="4"/>
  <c r="AS78" i="4"/>
  <c r="Y78" i="4"/>
  <c r="R78" i="4"/>
  <c r="AF78" i="4"/>
  <c r="AR78" i="4"/>
  <c r="X78" i="4"/>
  <c r="Q78" i="4"/>
  <c r="AE78" i="4"/>
  <c r="AQ78" i="4"/>
  <c r="W78" i="4"/>
  <c r="P78" i="4"/>
  <c r="AD78" i="4"/>
  <c r="AP78" i="4"/>
  <c r="AN78" i="4"/>
  <c r="AM78" i="4"/>
  <c r="AL78" i="4"/>
  <c r="AK78" i="4"/>
  <c r="AB77" i="4"/>
  <c r="U77" i="4"/>
  <c r="AI77" i="4"/>
  <c r="AU77" i="4"/>
  <c r="AA77" i="4"/>
  <c r="T77" i="4"/>
  <c r="AH77" i="4"/>
  <c r="AT77" i="4"/>
  <c r="Z77" i="4"/>
  <c r="S77" i="4"/>
  <c r="AG77" i="4"/>
  <c r="AS77" i="4"/>
  <c r="Y77" i="4"/>
  <c r="R77" i="4"/>
  <c r="AF77" i="4"/>
  <c r="AR77" i="4"/>
  <c r="X77" i="4"/>
  <c r="Q77" i="4"/>
  <c r="AE77" i="4"/>
  <c r="AQ77" i="4"/>
  <c r="W77" i="4"/>
  <c r="P77" i="4"/>
  <c r="AD77" i="4"/>
  <c r="AP77" i="4"/>
  <c r="AN77" i="4"/>
  <c r="AM77" i="4"/>
  <c r="AL77" i="4"/>
  <c r="AK77" i="4"/>
  <c r="AB76" i="4"/>
  <c r="U76" i="4"/>
  <c r="AI76" i="4"/>
  <c r="AU76" i="4"/>
  <c r="AA76" i="4"/>
  <c r="T76" i="4"/>
  <c r="AH76" i="4"/>
  <c r="AT76" i="4"/>
  <c r="Z76" i="4"/>
  <c r="S76" i="4"/>
  <c r="AG76" i="4"/>
  <c r="AS76" i="4"/>
  <c r="Y76" i="4"/>
  <c r="R76" i="4"/>
  <c r="AF76" i="4"/>
  <c r="AR76" i="4"/>
  <c r="X76" i="4"/>
  <c r="Q76" i="4"/>
  <c r="AE76" i="4"/>
  <c r="AQ76" i="4"/>
  <c r="W76" i="4"/>
  <c r="P76" i="4"/>
  <c r="AD76" i="4"/>
  <c r="AP76" i="4"/>
  <c r="AN76" i="4"/>
  <c r="AM76" i="4"/>
  <c r="AL76" i="4"/>
  <c r="AK76" i="4"/>
  <c r="AB75" i="4"/>
  <c r="U75" i="4"/>
  <c r="AI75" i="4"/>
  <c r="AU75" i="4"/>
  <c r="AA75" i="4"/>
  <c r="T75" i="4"/>
  <c r="AH75" i="4"/>
  <c r="AT75" i="4"/>
  <c r="Z75" i="4"/>
  <c r="S75" i="4"/>
  <c r="AG75" i="4"/>
  <c r="AS75" i="4"/>
  <c r="Y75" i="4"/>
  <c r="R75" i="4"/>
  <c r="AF75" i="4"/>
  <c r="AR75" i="4"/>
  <c r="X75" i="4"/>
  <c r="Q75" i="4"/>
  <c r="AE75" i="4"/>
  <c r="AQ75" i="4"/>
  <c r="W75" i="4"/>
  <c r="P75" i="4"/>
  <c r="AD75" i="4"/>
  <c r="AP75" i="4"/>
  <c r="AN75" i="4"/>
  <c r="AM75" i="4"/>
  <c r="AL75" i="4"/>
  <c r="AK75" i="4"/>
  <c r="AB74" i="4"/>
  <c r="U74" i="4"/>
  <c r="AI74" i="4"/>
  <c r="AU74" i="4"/>
  <c r="AA74" i="4"/>
  <c r="T74" i="4"/>
  <c r="AH74" i="4"/>
  <c r="AT74" i="4"/>
  <c r="Z74" i="4"/>
  <c r="S74" i="4"/>
  <c r="AG74" i="4"/>
  <c r="AS74" i="4"/>
  <c r="Y74" i="4"/>
  <c r="R74" i="4"/>
  <c r="AF74" i="4"/>
  <c r="AR74" i="4"/>
  <c r="X74" i="4"/>
  <c r="Q74" i="4"/>
  <c r="AE74" i="4"/>
  <c r="AQ74" i="4"/>
  <c r="W74" i="4"/>
  <c r="P74" i="4"/>
  <c r="AD74" i="4"/>
  <c r="AP74" i="4"/>
  <c r="AN74" i="4"/>
  <c r="AM74" i="4"/>
  <c r="AL74" i="4"/>
  <c r="AK74" i="4"/>
  <c r="AB73" i="4"/>
  <c r="U73" i="4"/>
  <c r="AI73" i="4"/>
  <c r="AU73" i="4"/>
  <c r="AA73" i="4"/>
  <c r="T73" i="4"/>
  <c r="AH73" i="4"/>
  <c r="AT73" i="4"/>
  <c r="Z73" i="4"/>
  <c r="S73" i="4"/>
  <c r="AG73" i="4"/>
  <c r="AS73" i="4"/>
  <c r="Y73" i="4"/>
  <c r="R73" i="4"/>
  <c r="AF73" i="4"/>
  <c r="AR73" i="4"/>
  <c r="X73" i="4"/>
  <c r="Q73" i="4"/>
  <c r="AE73" i="4"/>
  <c r="AQ73" i="4"/>
  <c r="W73" i="4"/>
  <c r="P73" i="4"/>
  <c r="AD73" i="4"/>
  <c r="AP73" i="4"/>
  <c r="AN73" i="4"/>
  <c r="AM73" i="4"/>
  <c r="AL73" i="4"/>
  <c r="AK73" i="4"/>
  <c r="AB72" i="4"/>
  <c r="U72" i="4"/>
  <c r="AI72" i="4"/>
  <c r="AU72" i="4"/>
  <c r="AA72" i="4"/>
  <c r="T72" i="4"/>
  <c r="AH72" i="4"/>
  <c r="AT72" i="4"/>
  <c r="Z72" i="4"/>
  <c r="S72" i="4"/>
  <c r="AG72" i="4"/>
  <c r="AS72" i="4"/>
  <c r="Y72" i="4"/>
  <c r="R72" i="4"/>
  <c r="AF72" i="4"/>
  <c r="AR72" i="4"/>
  <c r="X72" i="4"/>
  <c r="Q72" i="4"/>
  <c r="AE72" i="4"/>
  <c r="AQ72" i="4"/>
  <c r="W72" i="4"/>
  <c r="P72" i="4"/>
  <c r="AD72" i="4"/>
  <c r="AP72" i="4"/>
  <c r="AN72" i="4"/>
  <c r="AM72" i="4"/>
  <c r="AL72" i="4"/>
  <c r="AK72" i="4"/>
  <c r="AB71" i="4"/>
  <c r="U71" i="4"/>
  <c r="AI71" i="4"/>
  <c r="AU71" i="4"/>
  <c r="AA71" i="4"/>
  <c r="T71" i="4"/>
  <c r="AH71" i="4"/>
  <c r="AT71" i="4"/>
  <c r="Z71" i="4"/>
  <c r="S71" i="4"/>
  <c r="AG71" i="4"/>
  <c r="AS71" i="4"/>
  <c r="Y71" i="4"/>
  <c r="R71" i="4"/>
  <c r="AF71" i="4"/>
  <c r="AR71" i="4"/>
  <c r="X71" i="4"/>
  <c r="Q71" i="4"/>
  <c r="AE71" i="4"/>
  <c r="AQ71" i="4"/>
  <c r="W71" i="4"/>
  <c r="P71" i="4"/>
  <c r="AD71" i="4"/>
  <c r="AP71" i="4"/>
  <c r="AN71" i="4"/>
  <c r="AM71" i="4"/>
  <c r="AL71" i="4"/>
  <c r="AK71" i="4"/>
  <c r="AB70" i="4"/>
  <c r="U70" i="4"/>
  <c r="AI70" i="4"/>
  <c r="AU70" i="4"/>
  <c r="AA70" i="4"/>
  <c r="T70" i="4"/>
  <c r="AH70" i="4"/>
  <c r="AT70" i="4"/>
  <c r="Z70" i="4"/>
  <c r="S70" i="4"/>
  <c r="AG70" i="4"/>
  <c r="AS70" i="4"/>
  <c r="Y70" i="4"/>
  <c r="R70" i="4"/>
  <c r="AF70" i="4"/>
  <c r="AR70" i="4"/>
  <c r="X70" i="4"/>
  <c r="Q70" i="4"/>
  <c r="AE70" i="4"/>
  <c r="AQ70" i="4"/>
  <c r="W70" i="4"/>
  <c r="P70" i="4"/>
  <c r="AD70" i="4"/>
  <c r="AP70" i="4"/>
  <c r="AN70" i="4"/>
  <c r="AM70" i="4"/>
  <c r="AL70" i="4"/>
  <c r="AK70" i="4"/>
  <c r="AB69" i="4"/>
  <c r="U69" i="4"/>
  <c r="AI69" i="4"/>
  <c r="AU69" i="4"/>
  <c r="AA69" i="4"/>
  <c r="T69" i="4"/>
  <c r="AH69" i="4"/>
  <c r="AT69" i="4"/>
  <c r="Z69" i="4"/>
  <c r="S69" i="4"/>
  <c r="AG69" i="4"/>
  <c r="AS69" i="4"/>
  <c r="Y69" i="4"/>
  <c r="R69" i="4"/>
  <c r="AF69" i="4"/>
  <c r="AR69" i="4"/>
  <c r="X69" i="4"/>
  <c r="Q69" i="4"/>
  <c r="AE69" i="4"/>
  <c r="AQ69" i="4"/>
  <c r="W69" i="4"/>
  <c r="P69" i="4"/>
  <c r="AD69" i="4"/>
  <c r="AP69" i="4"/>
  <c r="AN69" i="4"/>
  <c r="AM69" i="4"/>
  <c r="AL69" i="4"/>
  <c r="AK69" i="4"/>
  <c r="AB68" i="4"/>
  <c r="U68" i="4"/>
  <c r="AI68" i="4"/>
  <c r="AU68" i="4"/>
  <c r="AA68" i="4"/>
  <c r="T68" i="4"/>
  <c r="AH68" i="4"/>
  <c r="AT68" i="4"/>
  <c r="Z68" i="4"/>
  <c r="S68" i="4"/>
  <c r="AG68" i="4"/>
  <c r="AS68" i="4"/>
  <c r="Y68" i="4"/>
  <c r="R68" i="4"/>
  <c r="AF68" i="4"/>
  <c r="AR68" i="4"/>
  <c r="X68" i="4"/>
  <c r="Q68" i="4"/>
  <c r="AE68" i="4"/>
  <c r="AQ68" i="4"/>
  <c r="W68" i="4"/>
  <c r="P68" i="4"/>
  <c r="AD68" i="4"/>
  <c r="AP68" i="4"/>
  <c r="AN68" i="4"/>
  <c r="AM68" i="4"/>
  <c r="AL68" i="4"/>
  <c r="AK68" i="4"/>
  <c r="AB67" i="4"/>
  <c r="U67" i="4"/>
  <c r="AI67" i="4"/>
  <c r="AU67" i="4"/>
  <c r="AA67" i="4"/>
  <c r="T67" i="4"/>
  <c r="AH67" i="4"/>
  <c r="AT67" i="4"/>
  <c r="Z67" i="4"/>
  <c r="S67" i="4"/>
  <c r="AG67" i="4"/>
  <c r="AS67" i="4"/>
  <c r="Y67" i="4"/>
  <c r="R67" i="4"/>
  <c r="AF67" i="4"/>
  <c r="AR67" i="4"/>
  <c r="X67" i="4"/>
  <c r="Q67" i="4"/>
  <c r="AE67" i="4"/>
  <c r="AQ67" i="4"/>
  <c r="W67" i="4"/>
  <c r="P67" i="4"/>
  <c r="AD67" i="4"/>
  <c r="AP67" i="4"/>
  <c r="AN67" i="4"/>
  <c r="AM67" i="4"/>
  <c r="AL67" i="4"/>
  <c r="AK67" i="4"/>
  <c r="AB66" i="4"/>
  <c r="U66" i="4"/>
  <c r="AI66" i="4"/>
  <c r="AU66" i="4"/>
  <c r="AA66" i="4"/>
  <c r="T66" i="4"/>
  <c r="AH66" i="4"/>
  <c r="AT66" i="4"/>
  <c r="Z66" i="4"/>
  <c r="S66" i="4"/>
  <c r="AG66" i="4"/>
  <c r="AS66" i="4"/>
  <c r="Y66" i="4"/>
  <c r="R66" i="4"/>
  <c r="AF66" i="4"/>
  <c r="AR66" i="4"/>
  <c r="X66" i="4"/>
  <c r="Q66" i="4"/>
  <c r="AE66" i="4"/>
  <c r="AQ66" i="4"/>
  <c r="W66" i="4"/>
  <c r="P66" i="4"/>
  <c r="AD66" i="4"/>
  <c r="AP66" i="4"/>
  <c r="AN66" i="4"/>
  <c r="AM66" i="4"/>
  <c r="AL66" i="4"/>
  <c r="AK66" i="4"/>
  <c r="AB65" i="4"/>
  <c r="U65" i="4"/>
  <c r="AI65" i="4"/>
  <c r="AU65" i="4"/>
  <c r="AA65" i="4"/>
  <c r="T65" i="4"/>
  <c r="AH65" i="4"/>
  <c r="AT65" i="4"/>
  <c r="Z65" i="4"/>
  <c r="S65" i="4"/>
  <c r="AG65" i="4"/>
  <c r="AS65" i="4"/>
  <c r="Y65" i="4"/>
  <c r="R65" i="4"/>
  <c r="AF65" i="4"/>
  <c r="AR65" i="4"/>
  <c r="X65" i="4"/>
  <c r="Q65" i="4"/>
  <c r="AE65" i="4"/>
  <c r="AQ65" i="4"/>
  <c r="W65" i="4"/>
  <c r="P65" i="4"/>
  <c r="AD65" i="4"/>
  <c r="AP65" i="4"/>
  <c r="AN65" i="4"/>
  <c r="AM65" i="4"/>
  <c r="AL65" i="4"/>
  <c r="AK65" i="4"/>
  <c r="AB62" i="4"/>
  <c r="U62" i="4"/>
  <c r="AI62" i="4"/>
  <c r="AU62" i="4"/>
  <c r="AA62" i="4"/>
  <c r="T62" i="4"/>
  <c r="AH62" i="4"/>
  <c r="AT62" i="4"/>
  <c r="Z62" i="4"/>
  <c r="S62" i="4"/>
  <c r="AG62" i="4"/>
  <c r="AS62" i="4"/>
  <c r="Y62" i="4"/>
  <c r="R62" i="4"/>
  <c r="AF62" i="4"/>
  <c r="AR62" i="4"/>
  <c r="X62" i="4"/>
  <c r="Q62" i="4"/>
  <c r="AE62" i="4"/>
  <c r="AQ62" i="4"/>
  <c r="W62" i="4"/>
  <c r="P62" i="4"/>
  <c r="AD62" i="4"/>
  <c r="AP62" i="4"/>
  <c r="AN62" i="4"/>
  <c r="AM62" i="4"/>
  <c r="AL62" i="4"/>
  <c r="AK62" i="4"/>
  <c r="AB61" i="4"/>
  <c r="U61" i="4"/>
  <c r="AI61" i="4"/>
  <c r="AU61" i="4"/>
  <c r="AA61" i="4"/>
  <c r="T61" i="4"/>
  <c r="AH61" i="4"/>
  <c r="AT61" i="4"/>
  <c r="Z61" i="4"/>
  <c r="S61" i="4"/>
  <c r="AG61" i="4"/>
  <c r="AS61" i="4"/>
  <c r="Y61" i="4"/>
  <c r="R61" i="4"/>
  <c r="AF61" i="4"/>
  <c r="AR61" i="4"/>
  <c r="X61" i="4"/>
  <c r="Q61" i="4"/>
  <c r="AE61" i="4"/>
  <c r="AQ61" i="4"/>
  <c r="W61" i="4"/>
  <c r="P61" i="4"/>
  <c r="AD61" i="4"/>
  <c r="AP61" i="4"/>
  <c r="AN61" i="4"/>
  <c r="AM61" i="4"/>
  <c r="AL61" i="4"/>
  <c r="AK61" i="4"/>
  <c r="AB60" i="4"/>
  <c r="U60" i="4"/>
  <c r="AI60" i="4"/>
  <c r="AU60" i="4"/>
  <c r="AA60" i="4"/>
  <c r="T60" i="4"/>
  <c r="AH60" i="4"/>
  <c r="AT60" i="4"/>
  <c r="Z60" i="4"/>
  <c r="S60" i="4"/>
  <c r="AG60" i="4"/>
  <c r="AS60" i="4"/>
  <c r="Y60" i="4"/>
  <c r="R60" i="4"/>
  <c r="AF60" i="4"/>
  <c r="AR60" i="4"/>
  <c r="X60" i="4"/>
  <c r="Q60" i="4"/>
  <c r="AE60" i="4"/>
  <c r="AQ60" i="4"/>
  <c r="W60" i="4"/>
  <c r="P60" i="4"/>
  <c r="AD60" i="4"/>
  <c r="AP60" i="4"/>
  <c r="AN60" i="4"/>
  <c r="AM60" i="4"/>
  <c r="AL60" i="4"/>
  <c r="AK60" i="4"/>
  <c r="AB59" i="4"/>
  <c r="U59" i="4"/>
  <c r="AI59" i="4"/>
  <c r="AU59" i="4"/>
  <c r="AA59" i="4"/>
  <c r="T59" i="4"/>
  <c r="AH59" i="4"/>
  <c r="AT59" i="4"/>
  <c r="Z59" i="4"/>
  <c r="S59" i="4"/>
  <c r="AG59" i="4"/>
  <c r="AS59" i="4"/>
  <c r="Y59" i="4"/>
  <c r="R59" i="4"/>
  <c r="AF59" i="4"/>
  <c r="AR59" i="4"/>
  <c r="X59" i="4"/>
  <c r="Q59" i="4"/>
  <c r="AE59" i="4"/>
  <c r="AQ59" i="4"/>
  <c r="W59" i="4"/>
  <c r="P59" i="4"/>
  <c r="AD59" i="4"/>
  <c r="AP59" i="4"/>
  <c r="AN59" i="4"/>
  <c r="AM59" i="4"/>
  <c r="AL59" i="4"/>
  <c r="AK59" i="4"/>
  <c r="AB58" i="4"/>
  <c r="U58" i="4"/>
  <c r="AI58" i="4"/>
  <c r="AU58" i="4"/>
  <c r="AA58" i="4"/>
  <c r="T58" i="4"/>
  <c r="AH58" i="4"/>
  <c r="AT58" i="4"/>
  <c r="Z58" i="4"/>
  <c r="S58" i="4"/>
  <c r="AG58" i="4"/>
  <c r="AS58" i="4"/>
  <c r="Y58" i="4"/>
  <c r="R58" i="4"/>
  <c r="AF58" i="4"/>
  <c r="AR58" i="4"/>
  <c r="X58" i="4"/>
  <c r="Q58" i="4"/>
  <c r="AE58" i="4"/>
  <c r="AQ58" i="4"/>
  <c r="W58" i="4"/>
  <c r="P58" i="4"/>
  <c r="AD58" i="4"/>
  <c r="AP58" i="4"/>
  <c r="AN58" i="4"/>
  <c r="AM58" i="4"/>
  <c r="AL58" i="4"/>
  <c r="AK58" i="4"/>
  <c r="AB57" i="4"/>
  <c r="U57" i="4"/>
  <c r="AI57" i="4"/>
  <c r="AU57" i="4"/>
  <c r="AA57" i="4"/>
  <c r="T57" i="4"/>
  <c r="AH57" i="4"/>
  <c r="AT57" i="4"/>
  <c r="Z57" i="4"/>
  <c r="S57" i="4"/>
  <c r="AG57" i="4"/>
  <c r="AS57" i="4"/>
  <c r="Y57" i="4"/>
  <c r="R57" i="4"/>
  <c r="AF57" i="4"/>
  <c r="AR57" i="4"/>
  <c r="X57" i="4"/>
  <c r="Q57" i="4"/>
  <c r="AE57" i="4"/>
  <c r="AQ57" i="4"/>
  <c r="W57" i="4"/>
  <c r="P57" i="4"/>
  <c r="AD57" i="4"/>
  <c r="AP57" i="4"/>
  <c r="AN57" i="4"/>
  <c r="AM57" i="4"/>
  <c r="AL57" i="4"/>
  <c r="AK57" i="4"/>
  <c r="AB56" i="4"/>
  <c r="U56" i="4"/>
  <c r="AI56" i="4"/>
  <c r="AU56" i="4"/>
  <c r="AA56" i="4"/>
  <c r="T56" i="4"/>
  <c r="AH56" i="4"/>
  <c r="AT56" i="4"/>
  <c r="Z56" i="4"/>
  <c r="S56" i="4"/>
  <c r="AG56" i="4"/>
  <c r="AS56" i="4"/>
  <c r="Y56" i="4"/>
  <c r="R56" i="4"/>
  <c r="AF56" i="4"/>
  <c r="AR56" i="4"/>
  <c r="X56" i="4"/>
  <c r="Q56" i="4"/>
  <c r="AE56" i="4"/>
  <c r="AQ56" i="4"/>
  <c r="W56" i="4"/>
  <c r="P56" i="4"/>
  <c r="AD56" i="4"/>
  <c r="AP56" i="4"/>
  <c r="AN56" i="4"/>
  <c r="AM56" i="4"/>
  <c r="AL56" i="4"/>
  <c r="AK56" i="4"/>
  <c r="AB55" i="4"/>
  <c r="U55" i="4"/>
  <c r="AI55" i="4"/>
  <c r="AU55" i="4"/>
  <c r="AA55" i="4"/>
  <c r="T55" i="4"/>
  <c r="AH55" i="4"/>
  <c r="AT55" i="4"/>
  <c r="Z55" i="4"/>
  <c r="S55" i="4"/>
  <c r="AG55" i="4"/>
  <c r="AS55" i="4"/>
  <c r="Y55" i="4"/>
  <c r="R55" i="4"/>
  <c r="AF55" i="4"/>
  <c r="AR55" i="4"/>
  <c r="X55" i="4"/>
  <c r="Q55" i="4"/>
  <c r="AE55" i="4"/>
  <c r="AQ55" i="4"/>
  <c r="W55" i="4"/>
  <c r="P55" i="4"/>
  <c r="AD55" i="4"/>
  <c r="AP55" i="4"/>
  <c r="AN55" i="4"/>
  <c r="AM55" i="4"/>
  <c r="AL55" i="4"/>
  <c r="AK55" i="4"/>
  <c r="AB54" i="4"/>
  <c r="U54" i="4"/>
  <c r="AI54" i="4"/>
  <c r="AU54" i="4"/>
  <c r="AA54" i="4"/>
  <c r="T54" i="4"/>
  <c r="AH54" i="4"/>
  <c r="AT54" i="4"/>
  <c r="Z54" i="4"/>
  <c r="S54" i="4"/>
  <c r="AG54" i="4"/>
  <c r="AS54" i="4"/>
  <c r="Y54" i="4"/>
  <c r="R54" i="4"/>
  <c r="AF54" i="4"/>
  <c r="AR54" i="4"/>
  <c r="X54" i="4"/>
  <c r="Q54" i="4"/>
  <c r="AE54" i="4"/>
  <c r="AQ54" i="4"/>
  <c r="W54" i="4"/>
  <c r="P54" i="4"/>
  <c r="AD54" i="4"/>
  <c r="AP54" i="4"/>
  <c r="AN54" i="4"/>
  <c r="AM54" i="4"/>
  <c r="AL54" i="4"/>
  <c r="AK54" i="4"/>
  <c r="AB53" i="4"/>
  <c r="U53" i="4"/>
  <c r="AI53" i="4"/>
  <c r="AU53" i="4"/>
  <c r="AA53" i="4"/>
  <c r="T53" i="4"/>
  <c r="AH53" i="4"/>
  <c r="AT53" i="4"/>
  <c r="Z53" i="4"/>
  <c r="S53" i="4"/>
  <c r="AG53" i="4"/>
  <c r="AS53" i="4"/>
  <c r="Y53" i="4"/>
  <c r="R53" i="4"/>
  <c r="AF53" i="4"/>
  <c r="AR53" i="4"/>
  <c r="X53" i="4"/>
  <c r="Q53" i="4"/>
  <c r="AE53" i="4"/>
  <c r="AQ53" i="4"/>
  <c r="W53" i="4"/>
  <c r="P53" i="4"/>
  <c r="AD53" i="4"/>
  <c r="AP53" i="4"/>
  <c r="AN53" i="4"/>
  <c r="AM53" i="4"/>
  <c r="AL53" i="4"/>
  <c r="AK53" i="4"/>
  <c r="AB52" i="4"/>
  <c r="U52" i="4"/>
  <c r="AI52" i="4"/>
  <c r="AU52" i="4"/>
  <c r="AA52" i="4"/>
  <c r="T52" i="4"/>
  <c r="AH52" i="4"/>
  <c r="AT52" i="4"/>
  <c r="Z52" i="4"/>
  <c r="S52" i="4"/>
  <c r="AG52" i="4"/>
  <c r="AS52" i="4"/>
  <c r="Y52" i="4"/>
  <c r="R52" i="4"/>
  <c r="AF52" i="4"/>
  <c r="AR52" i="4"/>
  <c r="X52" i="4"/>
  <c r="Q52" i="4"/>
  <c r="AE52" i="4"/>
  <c r="AQ52" i="4"/>
  <c r="W52" i="4"/>
  <c r="P52" i="4"/>
  <c r="AD52" i="4"/>
  <c r="AP52" i="4"/>
  <c r="AN52" i="4"/>
  <c r="AM52" i="4"/>
  <c r="AL52" i="4"/>
  <c r="AK52" i="4"/>
  <c r="AB51" i="4"/>
  <c r="U51" i="4"/>
  <c r="AI51" i="4"/>
  <c r="AU51" i="4"/>
  <c r="AA51" i="4"/>
  <c r="T51" i="4"/>
  <c r="AH51" i="4"/>
  <c r="AT51" i="4"/>
  <c r="Z51" i="4"/>
  <c r="S51" i="4"/>
  <c r="AG51" i="4"/>
  <c r="AS51" i="4"/>
  <c r="Y51" i="4"/>
  <c r="R51" i="4"/>
  <c r="AF51" i="4"/>
  <c r="AR51" i="4"/>
  <c r="X51" i="4"/>
  <c r="Q51" i="4"/>
  <c r="AE51" i="4"/>
  <c r="AQ51" i="4"/>
  <c r="W51" i="4"/>
  <c r="P51" i="4"/>
  <c r="AD51" i="4"/>
  <c r="AP51" i="4"/>
  <c r="AN51" i="4"/>
  <c r="AM51" i="4"/>
  <c r="AL51" i="4"/>
  <c r="AK51" i="4"/>
  <c r="AB50" i="4"/>
  <c r="U50" i="4"/>
  <c r="AI50" i="4"/>
  <c r="AU50" i="4"/>
  <c r="AA50" i="4"/>
  <c r="T50" i="4"/>
  <c r="AH50" i="4"/>
  <c r="AT50" i="4"/>
  <c r="Z50" i="4"/>
  <c r="S50" i="4"/>
  <c r="AG50" i="4"/>
  <c r="AS50" i="4"/>
  <c r="Y50" i="4"/>
  <c r="R50" i="4"/>
  <c r="AF50" i="4"/>
  <c r="AR50" i="4"/>
  <c r="X50" i="4"/>
  <c r="Q50" i="4"/>
  <c r="AE50" i="4"/>
  <c r="AQ50" i="4"/>
  <c r="W50" i="4"/>
  <c r="P50" i="4"/>
  <c r="AD50" i="4"/>
  <c r="AP50" i="4"/>
  <c r="AN50" i="4"/>
  <c r="AM50" i="4"/>
  <c r="AL50" i="4"/>
  <c r="AK50" i="4"/>
  <c r="AB49" i="4"/>
  <c r="U49" i="4"/>
  <c r="AI49" i="4"/>
  <c r="AU49" i="4"/>
  <c r="AA49" i="4"/>
  <c r="T49" i="4"/>
  <c r="AH49" i="4"/>
  <c r="AT49" i="4"/>
  <c r="Z49" i="4"/>
  <c r="S49" i="4"/>
  <c r="AG49" i="4"/>
  <c r="AS49" i="4"/>
  <c r="Y49" i="4"/>
  <c r="R49" i="4"/>
  <c r="AF49" i="4"/>
  <c r="AR49" i="4"/>
  <c r="X49" i="4"/>
  <c r="Q49" i="4"/>
  <c r="AE49" i="4"/>
  <c r="AQ49" i="4"/>
  <c r="W49" i="4"/>
  <c r="P49" i="4"/>
  <c r="AD49" i="4"/>
  <c r="AP49" i="4"/>
  <c r="AN49" i="4"/>
  <c r="AM49" i="4"/>
  <c r="AL49" i="4"/>
  <c r="AK49" i="4"/>
  <c r="AB48" i="4"/>
  <c r="U48" i="4"/>
  <c r="AI48" i="4"/>
  <c r="AU48" i="4"/>
  <c r="AA48" i="4"/>
  <c r="T48" i="4"/>
  <c r="AH48" i="4"/>
  <c r="AT48" i="4"/>
  <c r="Z48" i="4"/>
  <c r="S48" i="4"/>
  <c r="AG48" i="4"/>
  <c r="AS48" i="4"/>
  <c r="Y48" i="4"/>
  <c r="R48" i="4"/>
  <c r="AF48" i="4"/>
  <c r="AR48" i="4"/>
  <c r="X48" i="4"/>
  <c r="Q48" i="4"/>
  <c r="AE48" i="4"/>
  <c r="AQ48" i="4"/>
  <c r="W48" i="4"/>
  <c r="P48" i="4"/>
  <c r="AD48" i="4"/>
  <c r="AP48" i="4"/>
  <c r="AN48" i="4"/>
  <c r="AM48" i="4"/>
  <c r="AL48" i="4"/>
  <c r="AK48" i="4"/>
  <c r="AB47" i="4"/>
  <c r="U47" i="4"/>
  <c r="AI47" i="4"/>
  <c r="AU47" i="4"/>
  <c r="AA47" i="4"/>
  <c r="T47" i="4"/>
  <c r="AH47" i="4"/>
  <c r="AT47" i="4"/>
  <c r="Z47" i="4"/>
  <c r="S47" i="4"/>
  <c r="AG47" i="4"/>
  <c r="AS47" i="4"/>
  <c r="Y47" i="4"/>
  <c r="R47" i="4"/>
  <c r="AF47" i="4"/>
  <c r="AR47" i="4"/>
  <c r="X47" i="4"/>
  <c r="Q47" i="4"/>
  <c r="AE47" i="4"/>
  <c r="AQ47" i="4"/>
  <c r="W47" i="4"/>
  <c r="P47" i="4"/>
  <c r="AD47" i="4"/>
  <c r="AP47" i="4"/>
  <c r="AN47" i="4"/>
  <c r="AM47" i="4"/>
  <c r="AL47" i="4"/>
  <c r="AK47" i="4"/>
  <c r="AB44" i="4"/>
  <c r="U44" i="4"/>
  <c r="AI44" i="4"/>
  <c r="AU44" i="4"/>
  <c r="AA44" i="4"/>
  <c r="T44" i="4"/>
  <c r="AH44" i="4"/>
  <c r="AT44" i="4"/>
  <c r="Z44" i="4"/>
  <c r="S44" i="4"/>
  <c r="AG44" i="4"/>
  <c r="AS44" i="4"/>
  <c r="Y44" i="4"/>
  <c r="R44" i="4"/>
  <c r="AF44" i="4"/>
  <c r="AR44" i="4"/>
  <c r="X44" i="4"/>
  <c r="Q44" i="4"/>
  <c r="AE44" i="4"/>
  <c r="AQ44" i="4"/>
  <c r="W44" i="4"/>
  <c r="P44" i="4"/>
  <c r="AD44" i="4"/>
  <c r="AP44" i="4"/>
  <c r="AN44" i="4"/>
  <c r="AM44" i="4"/>
  <c r="AL44" i="4"/>
  <c r="AK44" i="4"/>
  <c r="AB43" i="4"/>
  <c r="U43" i="4"/>
  <c r="AI43" i="4"/>
  <c r="AU43" i="4"/>
  <c r="AA43" i="4"/>
  <c r="T43" i="4"/>
  <c r="AH43" i="4"/>
  <c r="AT43" i="4"/>
  <c r="Z43" i="4"/>
  <c r="S43" i="4"/>
  <c r="AG43" i="4"/>
  <c r="AS43" i="4"/>
  <c r="Y43" i="4"/>
  <c r="R43" i="4"/>
  <c r="AF43" i="4"/>
  <c r="AR43" i="4"/>
  <c r="X43" i="4"/>
  <c r="Q43" i="4"/>
  <c r="AE43" i="4"/>
  <c r="AQ43" i="4"/>
  <c r="W43" i="4"/>
  <c r="P43" i="4"/>
  <c r="AD43" i="4"/>
  <c r="AP43" i="4"/>
  <c r="AN43" i="4"/>
  <c r="AM43" i="4"/>
  <c r="AL43" i="4"/>
  <c r="AK43" i="4"/>
  <c r="AB42" i="4"/>
  <c r="U42" i="4"/>
  <c r="AI42" i="4"/>
  <c r="AU42" i="4"/>
  <c r="AA42" i="4"/>
  <c r="T42" i="4"/>
  <c r="AH42" i="4"/>
  <c r="AT42" i="4"/>
  <c r="Z42" i="4"/>
  <c r="S42" i="4"/>
  <c r="AG42" i="4"/>
  <c r="AS42" i="4"/>
  <c r="Y42" i="4"/>
  <c r="R42" i="4"/>
  <c r="AF42" i="4"/>
  <c r="AR42" i="4"/>
  <c r="X42" i="4"/>
  <c r="Q42" i="4"/>
  <c r="AE42" i="4"/>
  <c r="AQ42" i="4"/>
  <c r="W42" i="4"/>
  <c r="P42" i="4"/>
  <c r="AD42" i="4"/>
  <c r="AP42" i="4"/>
  <c r="AN42" i="4"/>
  <c r="AM42" i="4"/>
  <c r="AL42" i="4"/>
  <c r="AK42" i="4"/>
  <c r="AB41" i="4"/>
  <c r="U41" i="4"/>
  <c r="AI41" i="4"/>
  <c r="AU41" i="4"/>
  <c r="AA41" i="4"/>
  <c r="T41" i="4"/>
  <c r="AH41" i="4"/>
  <c r="AT41" i="4"/>
  <c r="Z41" i="4"/>
  <c r="S41" i="4"/>
  <c r="AG41" i="4"/>
  <c r="AS41" i="4"/>
  <c r="Y41" i="4"/>
  <c r="R41" i="4"/>
  <c r="AF41" i="4"/>
  <c r="AR41" i="4"/>
  <c r="X41" i="4"/>
  <c r="Q41" i="4"/>
  <c r="AE41" i="4"/>
  <c r="AQ41" i="4"/>
  <c r="W41" i="4"/>
  <c r="P41" i="4"/>
  <c r="AD41" i="4"/>
  <c r="AP41" i="4"/>
  <c r="AN41" i="4"/>
  <c r="AM41" i="4"/>
  <c r="AL41" i="4"/>
  <c r="AK41" i="4"/>
  <c r="AB40" i="4"/>
  <c r="U40" i="4"/>
  <c r="AI40" i="4"/>
  <c r="AU40" i="4"/>
  <c r="AA40" i="4"/>
  <c r="T40" i="4"/>
  <c r="AH40" i="4"/>
  <c r="AT40" i="4"/>
  <c r="Z40" i="4"/>
  <c r="S40" i="4"/>
  <c r="AG40" i="4"/>
  <c r="AS40" i="4"/>
  <c r="Y40" i="4"/>
  <c r="R40" i="4"/>
  <c r="AF40" i="4"/>
  <c r="AR40" i="4"/>
  <c r="X40" i="4"/>
  <c r="Q40" i="4"/>
  <c r="AE40" i="4"/>
  <c r="AQ40" i="4"/>
  <c r="W40" i="4"/>
  <c r="P40" i="4"/>
  <c r="AD40" i="4"/>
  <c r="AP40" i="4"/>
  <c r="AN40" i="4"/>
  <c r="AM40" i="4"/>
  <c r="AL40" i="4"/>
  <c r="AK40" i="4"/>
  <c r="AB39" i="4"/>
  <c r="U39" i="4"/>
  <c r="AI39" i="4"/>
  <c r="AU39" i="4"/>
  <c r="AA39" i="4"/>
  <c r="T39" i="4"/>
  <c r="AH39" i="4"/>
  <c r="AT39" i="4"/>
  <c r="Z39" i="4"/>
  <c r="S39" i="4"/>
  <c r="AG39" i="4"/>
  <c r="AS39" i="4"/>
  <c r="Y39" i="4"/>
  <c r="R39" i="4"/>
  <c r="AF39" i="4"/>
  <c r="AR39" i="4"/>
  <c r="X39" i="4"/>
  <c r="Q39" i="4"/>
  <c r="AE39" i="4"/>
  <c r="AQ39" i="4"/>
  <c r="W39" i="4"/>
  <c r="P39" i="4"/>
  <c r="AD39" i="4"/>
  <c r="AP39" i="4"/>
  <c r="AN39" i="4"/>
  <c r="AM39" i="4"/>
  <c r="AL39" i="4"/>
  <c r="AK39" i="4"/>
  <c r="AB38" i="4"/>
  <c r="U38" i="4"/>
  <c r="AI38" i="4"/>
  <c r="AU38" i="4"/>
  <c r="AA38" i="4"/>
  <c r="T38" i="4"/>
  <c r="AH38" i="4"/>
  <c r="AT38" i="4"/>
  <c r="Z38" i="4"/>
  <c r="S38" i="4"/>
  <c r="AG38" i="4"/>
  <c r="AS38" i="4"/>
  <c r="Y38" i="4"/>
  <c r="R38" i="4"/>
  <c r="AF38" i="4"/>
  <c r="AR38" i="4"/>
  <c r="X38" i="4"/>
  <c r="Q38" i="4"/>
  <c r="AE38" i="4"/>
  <c r="AQ38" i="4"/>
  <c r="W38" i="4"/>
  <c r="P38" i="4"/>
  <c r="AD38" i="4"/>
  <c r="AP38" i="4"/>
  <c r="AN38" i="4"/>
  <c r="AM38" i="4"/>
  <c r="AL38" i="4"/>
  <c r="AK38" i="4"/>
  <c r="AB37" i="4"/>
  <c r="U37" i="4"/>
  <c r="AI37" i="4"/>
  <c r="AU37" i="4"/>
  <c r="AA37" i="4"/>
  <c r="T37" i="4"/>
  <c r="AH37" i="4"/>
  <c r="AT37" i="4"/>
  <c r="Z37" i="4"/>
  <c r="S37" i="4"/>
  <c r="AG37" i="4"/>
  <c r="AS37" i="4"/>
  <c r="Y37" i="4"/>
  <c r="R37" i="4"/>
  <c r="AF37" i="4"/>
  <c r="AR37" i="4"/>
  <c r="X37" i="4"/>
  <c r="Q37" i="4"/>
  <c r="AE37" i="4"/>
  <c r="AQ37" i="4"/>
  <c r="W37" i="4"/>
  <c r="P37" i="4"/>
  <c r="AD37" i="4"/>
  <c r="AP37" i="4"/>
  <c r="AN37" i="4"/>
  <c r="AM37" i="4"/>
  <c r="AL37" i="4"/>
  <c r="AK37" i="4"/>
  <c r="AB36" i="4"/>
  <c r="U36" i="4"/>
  <c r="AI36" i="4"/>
  <c r="AU36" i="4"/>
  <c r="AA36" i="4"/>
  <c r="T36" i="4"/>
  <c r="AH36" i="4"/>
  <c r="AT36" i="4"/>
  <c r="Z36" i="4"/>
  <c r="S36" i="4"/>
  <c r="AG36" i="4"/>
  <c r="AS36" i="4"/>
  <c r="Y36" i="4"/>
  <c r="R36" i="4"/>
  <c r="AF36" i="4"/>
  <c r="AR36" i="4"/>
  <c r="X36" i="4"/>
  <c r="Q36" i="4"/>
  <c r="AE36" i="4"/>
  <c r="AQ36" i="4"/>
  <c r="W36" i="4"/>
  <c r="P36" i="4"/>
  <c r="AD36" i="4"/>
  <c r="AP36" i="4"/>
  <c r="AN36" i="4"/>
  <c r="AM36" i="4"/>
  <c r="AL36" i="4"/>
  <c r="AK36" i="4"/>
  <c r="AB35" i="4"/>
  <c r="U35" i="4"/>
  <c r="AI35" i="4"/>
  <c r="AU35" i="4"/>
  <c r="AA35" i="4"/>
  <c r="T35" i="4"/>
  <c r="AH35" i="4"/>
  <c r="AT35" i="4"/>
  <c r="Z35" i="4"/>
  <c r="S35" i="4"/>
  <c r="AG35" i="4"/>
  <c r="AS35" i="4"/>
  <c r="Y35" i="4"/>
  <c r="R35" i="4"/>
  <c r="AF35" i="4"/>
  <c r="AR35" i="4"/>
  <c r="X35" i="4"/>
  <c r="Q35" i="4"/>
  <c r="AE35" i="4"/>
  <c r="AQ35" i="4"/>
  <c r="W35" i="4"/>
  <c r="P35" i="4"/>
  <c r="AD35" i="4"/>
  <c r="AP35" i="4"/>
  <c r="AN35" i="4"/>
  <c r="AM35" i="4"/>
  <c r="AL35" i="4"/>
  <c r="AK35" i="4"/>
  <c r="AB34" i="4"/>
  <c r="U34" i="4"/>
  <c r="AI34" i="4"/>
  <c r="AU34" i="4"/>
  <c r="AA34" i="4"/>
  <c r="T34" i="4"/>
  <c r="AH34" i="4"/>
  <c r="AT34" i="4"/>
  <c r="Z34" i="4"/>
  <c r="S34" i="4"/>
  <c r="AG34" i="4"/>
  <c r="AS34" i="4"/>
  <c r="Y34" i="4"/>
  <c r="R34" i="4"/>
  <c r="AF34" i="4"/>
  <c r="AR34" i="4"/>
  <c r="X34" i="4"/>
  <c r="Q34" i="4"/>
  <c r="AE34" i="4"/>
  <c r="AQ34" i="4"/>
  <c r="W34" i="4"/>
  <c r="P34" i="4"/>
  <c r="AD34" i="4"/>
  <c r="AP34" i="4"/>
  <c r="AN34" i="4"/>
  <c r="AM34" i="4"/>
  <c r="AL34" i="4"/>
  <c r="AK34" i="4"/>
  <c r="AB33" i="4"/>
  <c r="U33" i="4"/>
  <c r="AI33" i="4"/>
  <c r="AU33" i="4"/>
  <c r="AA33" i="4"/>
  <c r="T33" i="4"/>
  <c r="AH33" i="4"/>
  <c r="AT33" i="4"/>
  <c r="Z33" i="4"/>
  <c r="S33" i="4"/>
  <c r="AG33" i="4"/>
  <c r="AS33" i="4"/>
  <c r="Y33" i="4"/>
  <c r="R33" i="4"/>
  <c r="AF33" i="4"/>
  <c r="AR33" i="4"/>
  <c r="X33" i="4"/>
  <c r="Q33" i="4"/>
  <c r="AE33" i="4"/>
  <c r="AQ33" i="4"/>
  <c r="W33" i="4"/>
  <c r="P33" i="4"/>
  <c r="AD33" i="4"/>
  <c r="AP33" i="4"/>
  <c r="AN33" i="4"/>
  <c r="AM33" i="4"/>
  <c r="AL33" i="4"/>
  <c r="AK33" i="4"/>
  <c r="AB32" i="4"/>
  <c r="U32" i="4"/>
  <c r="AI32" i="4"/>
  <c r="AU32" i="4"/>
  <c r="AA32" i="4"/>
  <c r="T32" i="4"/>
  <c r="AH32" i="4"/>
  <c r="AT32" i="4"/>
  <c r="Z32" i="4"/>
  <c r="S32" i="4"/>
  <c r="AG32" i="4"/>
  <c r="AS32" i="4"/>
  <c r="Y32" i="4"/>
  <c r="R32" i="4"/>
  <c r="AF32" i="4"/>
  <c r="AR32" i="4"/>
  <c r="X32" i="4"/>
  <c r="Q32" i="4"/>
  <c r="AE32" i="4"/>
  <c r="AQ32" i="4"/>
  <c r="W32" i="4"/>
  <c r="P32" i="4"/>
  <c r="AD32" i="4"/>
  <c r="AP32" i="4"/>
  <c r="AN32" i="4"/>
  <c r="AM32" i="4"/>
  <c r="AL32" i="4"/>
  <c r="AK32" i="4"/>
  <c r="AB31" i="4"/>
  <c r="U31" i="4"/>
  <c r="AI31" i="4"/>
  <c r="AU31" i="4"/>
  <c r="AA31" i="4"/>
  <c r="T31" i="4"/>
  <c r="AH31" i="4"/>
  <c r="AT31" i="4"/>
  <c r="Z31" i="4"/>
  <c r="S31" i="4"/>
  <c r="AG31" i="4"/>
  <c r="AS31" i="4"/>
  <c r="Y31" i="4"/>
  <c r="R31" i="4"/>
  <c r="AF31" i="4"/>
  <c r="AR31" i="4"/>
  <c r="X31" i="4"/>
  <c r="Q31" i="4"/>
  <c r="AE31" i="4"/>
  <c r="AQ31" i="4"/>
  <c r="W31" i="4"/>
  <c r="P31" i="4"/>
  <c r="AD31" i="4"/>
  <c r="AP31" i="4"/>
  <c r="AN31" i="4"/>
  <c r="AM31" i="4"/>
  <c r="AL31" i="4"/>
  <c r="AK31" i="4"/>
  <c r="AB30" i="4"/>
  <c r="U30" i="4"/>
  <c r="AI30" i="4"/>
  <c r="AU30" i="4"/>
  <c r="AA30" i="4"/>
  <c r="T30" i="4"/>
  <c r="AH30" i="4"/>
  <c r="AT30" i="4"/>
  <c r="Z30" i="4"/>
  <c r="S30" i="4"/>
  <c r="AG30" i="4"/>
  <c r="AS30" i="4"/>
  <c r="Y30" i="4"/>
  <c r="R30" i="4"/>
  <c r="AF30" i="4"/>
  <c r="AR30" i="4"/>
  <c r="X30" i="4"/>
  <c r="Q30" i="4"/>
  <c r="AE30" i="4"/>
  <c r="AQ30" i="4"/>
  <c r="W30" i="4"/>
  <c r="P30" i="4"/>
  <c r="AD30" i="4"/>
  <c r="AP30" i="4"/>
  <c r="AN30" i="4"/>
  <c r="AM30" i="4"/>
  <c r="AL30" i="4"/>
  <c r="AK30" i="4"/>
  <c r="AB29" i="4"/>
  <c r="U29" i="4"/>
  <c r="AI29" i="4"/>
  <c r="AU29" i="4"/>
  <c r="AA29" i="4"/>
  <c r="T29" i="4"/>
  <c r="AH29" i="4"/>
  <c r="AT29" i="4"/>
  <c r="Z29" i="4"/>
  <c r="S29" i="4"/>
  <c r="AG29" i="4"/>
  <c r="AS29" i="4"/>
  <c r="Y29" i="4"/>
  <c r="R29" i="4"/>
  <c r="AF29" i="4"/>
  <c r="AR29" i="4"/>
  <c r="X29" i="4"/>
  <c r="Q29" i="4"/>
  <c r="AE29" i="4"/>
  <c r="AQ29" i="4"/>
  <c r="W29" i="4"/>
  <c r="P29" i="4"/>
  <c r="AD29" i="4"/>
  <c r="AP29" i="4"/>
  <c r="AN29" i="4"/>
  <c r="AM29" i="4"/>
  <c r="AL29" i="4"/>
  <c r="AK29" i="4"/>
  <c r="AB25" i="4"/>
  <c r="U25" i="4"/>
  <c r="AI25" i="4"/>
  <c r="AU25" i="4"/>
  <c r="AA25" i="4"/>
  <c r="T25" i="4"/>
  <c r="AH25" i="4"/>
  <c r="AT25" i="4"/>
  <c r="Z25" i="4"/>
  <c r="S25" i="4"/>
  <c r="AG25" i="4"/>
  <c r="AS25" i="4"/>
  <c r="Y25" i="4"/>
  <c r="R25" i="4"/>
  <c r="AF25" i="4"/>
  <c r="AR25" i="4"/>
  <c r="X25" i="4"/>
  <c r="Q25" i="4"/>
  <c r="AE25" i="4"/>
  <c r="AQ25" i="4"/>
  <c r="W25" i="4"/>
  <c r="P25" i="4"/>
  <c r="AD25" i="4"/>
  <c r="AP25" i="4"/>
  <c r="AN25" i="4"/>
  <c r="AM25" i="4"/>
  <c r="AL25" i="4"/>
  <c r="AK25" i="4"/>
  <c r="AB23" i="4"/>
  <c r="U23" i="4"/>
  <c r="AI23" i="4"/>
  <c r="AU23" i="4"/>
  <c r="AA23" i="4"/>
  <c r="T23" i="4"/>
  <c r="AH23" i="4"/>
  <c r="AT23" i="4"/>
  <c r="Z23" i="4"/>
  <c r="S23" i="4"/>
  <c r="AG23" i="4"/>
  <c r="AS23" i="4"/>
  <c r="Y23" i="4"/>
  <c r="R23" i="4"/>
  <c r="AF23" i="4"/>
  <c r="AR23" i="4"/>
  <c r="X23" i="4"/>
  <c r="Q23" i="4"/>
  <c r="AE23" i="4"/>
  <c r="AQ23" i="4"/>
  <c r="W23" i="4"/>
  <c r="P23" i="4"/>
  <c r="AD23" i="4"/>
  <c r="AP23" i="4"/>
  <c r="AN23" i="4"/>
  <c r="AM23" i="4"/>
  <c r="AL23" i="4"/>
  <c r="AK23" i="4"/>
  <c r="AB21" i="4"/>
  <c r="U21" i="4"/>
  <c r="AI21" i="4"/>
  <c r="AU21" i="4"/>
  <c r="AA21" i="4"/>
  <c r="T21" i="4"/>
  <c r="AH21" i="4"/>
  <c r="AT21" i="4"/>
  <c r="Z21" i="4"/>
  <c r="S21" i="4"/>
  <c r="AG21" i="4"/>
  <c r="AS21" i="4"/>
  <c r="Y21" i="4"/>
  <c r="R21" i="4"/>
  <c r="AF21" i="4"/>
  <c r="AR21" i="4"/>
  <c r="X21" i="4"/>
  <c r="Q21" i="4"/>
  <c r="AE21" i="4"/>
  <c r="AQ21" i="4"/>
  <c r="W21" i="4"/>
  <c r="P21" i="4"/>
  <c r="AD21" i="4"/>
  <c r="AP21" i="4"/>
  <c r="AN21" i="4"/>
  <c r="AM21" i="4"/>
  <c r="AL21" i="4"/>
  <c r="AK21" i="4"/>
  <c r="AB19" i="4"/>
  <c r="U19" i="4"/>
  <c r="AI19" i="4"/>
  <c r="AU19" i="4"/>
  <c r="AA19" i="4"/>
  <c r="T19" i="4"/>
  <c r="AH19" i="4"/>
  <c r="AT19" i="4"/>
  <c r="Z19" i="4"/>
  <c r="S19" i="4"/>
  <c r="AG19" i="4"/>
  <c r="AS19" i="4"/>
  <c r="Y19" i="4"/>
  <c r="R19" i="4"/>
  <c r="AF19" i="4"/>
  <c r="AR19" i="4"/>
  <c r="X19" i="4"/>
  <c r="Q19" i="4"/>
  <c r="AE19" i="4"/>
  <c r="AQ19" i="4"/>
  <c r="W19" i="4"/>
  <c r="P19" i="4"/>
  <c r="AD19" i="4"/>
  <c r="AP19" i="4"/>
  <c r="AN19" i="4"/>
  <c r="AM19" i="4"/>
  <c r="AL19" i="4"/>
  <c r="AK19" i="4"/>
  <c r="AB17" i="4"/>
  <c r="U17" i="4"/>
  <c r="AI17" i="4"/>
  <c r="AU17" i="4"/>
  <c r="AA17" i="4"/>
  <c r="T17" i="4"/>
  <c r="AH17" i="4"/>
  <c r="AT17" i="4"/>
  <c r="Z17" i="4"/>
  <c r="S17" i="4"/>
  <c r="AG17" i="4"/>
  <c r="AS17" i="4"/>
  <c r="Y17" i="4"/>
  <c r="R17" i="4"/>
  <c r="AF17" i="4"/>
  <c r="AR17" i="4"/>
  <c r="X17" i="4"/>
  <c r="Q17" i="4"/>
  <c r="AE17" i="4"/>
  <c r="AQ17" i="4"/>
  <c r="W17" i="4"/>
  <c r="P17" i="4"/>
  <c r="AD17" i="4"/>
  <c r="AP17" i="4"/>
  <c r="AN17" i="4"/>
  <c r="AM17" i="4"/>
  <c r="AL17" i="4"/>
  <c r="AK17" i="4"/>
  <c r="AB15" i="4"/>
  <c r="U15" i="4"/>
  <c r="AI15" i="4"/>
  <c r="AU15" i="4"/>
  <c r="AA15" i="4"/>
  <c r="T15" i="4"/>
  <c r="AH15" i="4"/>
  <c r="AT15" i="4"/>
  <c r="Z15" i="4"/>
  <c r="S15" i="4"/>
  <c r="AG15" i="4"/>
  <c r="AS15" i="4"/>
  <c r="Y15" i="4"/>
  <c r="R15" i="4"/>
  <c r="AF15" i="4"/>
  <c r="AR15" i="4"/>
  <c r="X15" i="4"/>
  <c r="Q15" i="4"/>
  <c r="AE15" i="4"/>
  <c r="AQ15" i="4"/>
  <c r="W15" i="4"/>
  <c r="P15" i="4"/>
  <c r="AD15" i="4"/>
  <c r="AP15" i="4"/>
  <c r="AN15" i="4"/>
  <c r="AM15" i="4"/>
  <c r="AL15" i="4"/>
  <c r="AK15" i="4"/>
  <c r="AB13" i="4"/>
  <c r="U13" i="4"/>
  <c r="AI13" i="4"/>
  <c r="AU13" i="4"/>
  <c r="AA13" i="4"/>
  <c r="T13" i="4"/>
  <c r="AH13" i="4"/>
  <c r="AT13" i="4"/>
  <c r="Z13" i="4"/>
  <c r="S13" i="4"/>
  <c r="AG13" i="4"/>
  <c r="AS13" i="4"/>
  <c r="Y13" i="4"/>
  <c r="R13" i="4"/>
  <c r="AF13" i="4"/>
  <c r="AR13" i="4"/>
  <c r="X13" i="4"/>
  <c r="Q13" i="4"/>
  <c r="AE13" i="4"/>
  <c r="AQ13" i="4"/>
  <c r="W13" i="4"/>
  <c r="P13" i="4"/>
  <c r="AD13" i="4"/>
  <c r="AP13" i="4"/>
  <c r="AN13" i="4"/>
  <c r="AM13" i="4"/>
  <c r="AL13" i="4"/>
  <c r="AK13" i="4"/>
  <c r="AB12" i="4"/>
  <c r="U12" i="4"/>
  <c r="AI12" i="4"/>
  <c r="AU12" i="4"/>
  <c r="AA12" i="4"/>
  <c r="T12" i="4"/>
  <c r="AH12" i="4"/>
  <c r="AT12" i="4"/>
  <c r="Z12" i="4"/>
  <c r="S12" i="4"/>
  <c r="AG12" i="4"/>
  <c r="AS12" i="4"/>
  <c r="Y12" i="4"/>
  <c r="R12" i="4"/>
  <c r="AF12" i="4"/>
  <c r="AR12" i="4"/>
  <c r="X12" i="4"/>
  <c r="Q12" i="4"/>
  <c r="AE12" i="4"/>
  <c r="AQ12" i="4"/>
  <c r="W12" i="4"/>
  <c r="P12" i="4"/>
  <c r="AD12" i="4"/>
  <c r="AP12" i="4"/>
  <c r="AN12" i="4"/>
  <c r="AM12" i="4"/>
  <c r="AL12" i="4"/>
  <c r="AK12" i="4"/>
  <c r="AB26" i="4"/>
  <c r="U26" i="4"/>
  <c r="AI26" i="4"/>
  <c r="AU26" i="4"/>
  <c r="AA26" i="4"/>
  <c r="T26" i="4"/>
  <c r="AH26" i="4"/>
  <c r="AT26" i="4"/>
  <c r="Z26" i="4"/>
  <c r="S26" i="4"/>
  <c r="AG26" i="4"/>
  <c r="AS26" i="4"/>
  <c r="Y26" i="4"/>
  <c r="R26" i="4"/>
  <c r="AF26" i="4"/>
  <c r="AR26" i="4"/>
  <c r="X26" i="4"/>
  <c r="Q26" i="4"/>
  <c r="AE26" i="4"/>
  <c r="AQ26" i="4"/>
  <c r="W26" i="4"/>
  <c r="P26" i="4"/>
  <c r="AD26" i="4"/>
  <c r="AP26" i="4"/>
  <c r="AN26" i="4"/>
  <c r="AM26" i="4"/>
  <c r="AL26" i="4"/>
  <c r="AK26" i="4"/>
  <c r="AB24" i="4"/>
  <c r="U24" i="4"/>
  <c r="AI24" i="4"/>
  <c r="AU24" i="4"/>
  <c r="AA24" i="4"/>
  <c r="T24" i="4"/>
  <c r="AH24" i="4"/>
  <c r="AT24" i="4"/>
  <c r="Z24" i="4"/>
  <c r="S24" i="4"/>
  <c r="AG24" i="4"/>
  <c r="AS24" i="4"/>
  <c r="Y24" i="4"/>
  <c r="R24" i="4"/>
  <c r="AF24" i="4"/>
  <c r="AR24" i="4"/>
  <c r="X24" i="4"/>
  <c r="Q24" i="4"/>
  <c r="AE24" i="4"/>
  <c r="AQ24" i="4"/>
  <c r="W24" i="4"/>
  <c r="P24" i="4"/>
  <c r="AD24" i="4"/>
  <c r="AP24" i="4"/>
  <c r="AN24" i="4"/>
  <c r="AM24" i="4"/>
  <c r="AL24" i="4"/>
  <c r="AK24" i="4"/>
  <c r="AB22" i="4"/>
  <c r="U22" i="4"/>
  <c r="AI22" i="4"/>
  <c r="AU22" i="4"/>
  <c r="AA22" i="4"/>
  <c r="T22" i="4"/>
  <c r="AH22" i="4"/>
  <c r="AT22" i="4"/>
  <c r="Z22" i="4"/>
  <c r="S22" i="4"/>
  <c r="AG22" i="4"/>
  <c r="AS22" i="4"/>
  <c r="Y22" i="4"/>
  <c r="R22" i="4"/>
  <c r="AF22" i="4"/>
  <c r="AR22" i="4"/>
  <c r="X22" i="4"/>
  <c r="Q22" i="4"/>
  <c r="AE22" i="4"/>
  <c r="AQ22" i="4"/>
  <c r="W22" i="4"/>
  <c r="P22" i="4"/>
  <c r="AD22" i="4"/>
  <c r="AP22" i="4"/>
  <c r="AN22" i="4"/>
  <c r="AM22" i="4"/>
  <c r="AL22" i="4"/>
  <c r="AK22" i="4"/>
  <c r="AB20" i="4"/>
  <c r="U20" i="4"/>
  <c r="AI20" i="4"/>
  <c r="AU20" i="4"/>
  <c r="AA20" i="4"/>
  <c r="T20" i="4"/>
  <c r="AH20" i="4"/>
  <c r="AT20" i="4"/>
  <c r="Z20" i="4"/>
  <c r="S20" i="4"/>
  <c r="AG20" i="4"/>
  <c r="AS20" i="4"/>
  <c r="Y20" i="4"/>
  <c r="R20" i="4"/>
  <c r="AF20" i="4"/>
  <c r="AR20" i="4"/>
  <c r="X20" i="4"/>
  <c r="Q20" i="4"/>
  <c r="AE20" i="4"/>
  <c r="AQ20" i="4"/>
  <c r="W20" i="4"/>
  <c r="P20" i="4"/>
  <c r="AD20" i="4"/>
  <c r="AP20" i="4"/>
  <c r="AN20" i="4"/>
  <c r="AM20" i="4"/>
  <c r="AL20" i="4"/>
  <c r="AK20" i="4"/>
  <c r="AB18" i="4"/>
  <c r="U18" i="4"/>
  <c r="AI18" i="4"/>
  <c r="AU18" i="4"/>
  <c r="AA18" i="4"/>
  <c r="T18" i="4"/>
  <c r="AH18" i="4"/>
  <c r="AT18" i="4"/>
  <c r="Z18" i="4"/>
  <c r="S18" i="4"/>
  <c r="AG18" i="4"/>
  <c r="AS18" i="4"/>
  <c r="Y18" i="4"/>
  <c r="R18" i="4"/>
  <c r="AF18" i="4"/>
  <c r="AR18" i="4"/>
  <c r="X18" i="4"/>
  <c r="Q18" i="4"/>
  <c r="AE18" i="4"/>
  <c r="AQ18" i="4"/>
  <c r="W18" i="4"/>
  <c r="P18" i="4"/>
  <c r="AD18" i="4"/>
  <c r="AP18" i="4"/>
  <c r="AN18" i="4"/>
  <c r="AM18" i="4"/>
  <c r="AL18" i="4"/>
  <c r="AK18" i="4"/>
  <c r="AB16" i="4"/>
  <c r="U16" i="4"/>
  <c r="AI16" i="4"/>
  <c r="AU16" i="4"/>
  <c r="AA16" i="4"/>
  <c r="T16" i="4"/>
  <c r="AH16" i="4"/>
  <c r="AT16" i="4"/>
  <c r="Z16" i="4"/>
  <c r="S16" i="4"/>
  <c r="AG16" i="4"/>
  <c r="AS16" i="4"/>
  <c r="Y16" i="4"/>
  <c r="R16" i="4"/>
  <c r="AF16" i="4"/>
  <c r="AR16" i="4"/>
  <c r="X16" i="4"/>
  <c r="Q16" i="4"/>
  <c r="AE16" i="4"/>
  <c r="AQ16" i="4"/>
  <c r="W16" i="4"/>
  <c r="P16" i="4"/>
  <c r="AD16" i="4"/>
  <c r="AP16" i="4"/>
  <c r="AN16" i="4"/>
  <c r="AM16" i="4"/>
  <c r="AL16" i="4"/>
  <c r="AK16" i="4"/>
  <c r="L6" i="2"/>
  <c r="H1" i="2"/>
  <c r="I1" i="2"/>
  <c r="J1" i="2"/>
  <c r="K1" i="2"/>
  <c r="L1" i="2"/>
  <c r="L27" i="2"/>
  <c r="K6" i="2"/>
  <c r="K27" i="2"/>
  <c r="J6" i="2"/>
  <c r="J27" i="2"/>
  <c r="I6" i="2"/>
  <c r="I27" i="2"/>
  <c r="H6" i="2"/>
  <c r="H27" i="2"/>
  <c r="B6" i="2"/>
  <c r="B27" i="2"/>
  <c r="AB14" i="4"/>
  <c r="U14" i="4"/>
  <c r="AI14" i="4"/>
  <c r="AU14" i="4"/>
  <c r="AA14" i="4"/>
  <c r="T14" i="4"/>
  <c r="AH14" i="4"/>
  <c r="AT14" i="4"/>
  <c r="Z14" i="4"/>
  <c r="S14" i="4"/>
  <c r="AG14" i="4"/>
  <c r="AS14" i="4"/>
  <c r="Y14" i="4"/>
  <c r="R14" i="4"/>
  <c r="AF14" i="4"/>
  <c r="AR14" i="4"/>
  <c r="X14" i="4"/>
  <c r="Q14" i="4"/>
  <c r="AE14" i="4"/>
  <c r="AQ14" i="4"/>
  <c r="W14" i="4"/>
  <c r="P14" i="4"/>
  <c r="AD14" i="4"/>
  <c r="AP14" i="4"/>
  <c r="AN14" i="4"/>
  <c r="AM14" i="4"/>
  <c r="AL14" i="4"/>
  <c r="AK14" i="4"/>
  <c r="Q11" i="4"/>
  <c r="X11" i="4"/>
  <c r="AE11" i="4"/>
  <c r="AQ11" i="4"/>
  <c r="W11" i="4"/>
  <c r="P11" i="4"/>
  <c r="AD11" i="4"/>
  <c r="AP11" i="4"/>
  <c r="Y11" i="4"/>
  <c r="R11" i="4"/>
  <c r="AF11" i="4"/>
  <c r="AR11" i="4"/>
  <c r="Z11" i="4"/>
  <c r="S11" i="4"/>
  <c r="AG11" i="4"/>
  <c r="AS11" i="4"/>
  <c r="AA11" i="4"/>
  <c r="T11" i="4"/>
  <c r="AH11" i="4"/>
  <c r="AT11" i="4"/>
  <c r="AB11" i="4"/>
  <c r="U11" i="4"/>
  <c r="AI11" i="4"/>
  <c r="AU11" i="4"/>
  <c r="AN11" i="4"/>
  <c r="AM11" i="4"/>
  <c r="AL11" i="4"/>
  <c r="AK11" i="4"/>
  <c r="C26" i="2"/>
  <c r="D26" i="2"/>
  <c r="E26" i="2"/>
  <c r="F26" i="2"/>
  <c r="G26" i="2"/>
  <c r="H26" i="2"/>
  <c r="I26" i="2"/>
  <c r="J26" i="2"/>
  <c r="K26" i="2"/>
  <c r="L26" i="2"/>
  <c r="M6" i="2"/>
  <c r="B7" i="2"/>
  <c r="C7" i="2"/>
  <c r="D7" i="2"/>
  <c r="E7" i="2"/>
  <c r="F7" i="2"/>
  <c r="G7" i="2"/>
  <c r="H7" i="2"/>
  <c r="I7" i="2"/>
  <c r="J7" i="2"/>
  <c r="K7" i="2"/>
  <c r="L7" i="2"/>
  <c r="M7" i="2"/>
</calcChain>
</file>

<file path=xl/sharedStrings.xml><?xml version="1.0" encoding="utf-8"?>
<sst xmlns="http://schemas.openxmlformats.org/spreadsheetml/2006/main" count="385" uniqueCount="165">
  <si>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</si>
  <si>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</si>
  <si>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</si>
  <si>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</si>
  <si>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</si>
  <si>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</si>
  <si>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</si>
  <si>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</si>
  <si>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</si>
  <si>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</si>
  <si>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</si>
  <si>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uM Fluorescein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</si>
  <si>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</si>
  <si>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</si>
  <si>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</si>
  <si>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</si>
  <si>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</si>
  <si>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</si>
  <si>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</si>
  <si>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</si>
  <si>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Blank media</t>
  </si>
  <si>
    <t>Raw Fluorescence</t>
  </si>
  <si>
    <t>Replicate 6</t>
  </si>
  <si>
    <t>Replicate 5</t>
  </si>
  <si>
    <t>OD600/Abs600</t>
  </si>
  <si>
    <t>Unit Scaling Factors:</t>
  </si>
  <si>
    <t>Fluorescence - Background</t>
  </si>
  <si>
    <t>Summary Statistics</t>
  </si>
  <si>
    <t>Geo. Mean</t>
  </si>
  <si>
    <t>Geo. Std. Dev.</t>
  </si>
  <si>
    <t>OD - Background</t>
  </si>
  <si>
    <t>Blank mean:</t>
  </si>
  <si>
    <t>These are imported from the prior two sheets</t>
  </si>
  <si>
    <t>Ln uM FITC / OD600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</si>
  <si>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</si>
  <si>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</si>
  <si>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</si>
  <si>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Sample set:</t>
  </si>
  <si>
    <t>Hour 0:</t>
  </si>
  <si>
    <t>Hour 2:</t>
  </si>
  <si>
    <t>Hour 4:</t>
  </si>
  <si>
    <t>Hour 6:</t>
  </si>
  <si>
    <t>LUDOX-HS40</t>
  </si>
  <si>
    <t>If you have more replicates, unhide the extra columns</t>
  </si>
  <si>
    <t>Negative Control (Colony 1)</t>
  </si>
  <si>
    <t>Negative Control (Colony 2)</t>
  </si>
  <si>
    <t>Positive Control (Colony 1)</t>
  </si>
  <si>
    <t>Positive Control (Colony 2)</t>
  </si>
  <si>
    <t>Test Device 1: J23101.BCD2.E0040.B0015 (Colony 2)</t>
  </si>
  <si>
    <t>Test Device 2: J23106.BCD2.E0040.B0015 (Colony 1)</t>
  </si>
  <si>
    <t>Test Device 1: J23101.BCD2.E0040.B0015 (Colony 1)</t>
  </si>
  <si>
    <t>Test Device 2: J23106.BCD2.E0040.B0015 (Colony 2)</t>
  </si>
  <si>
    <t>Test Device 3: J23117.BCD2.E0040.B0015 (Colony 1)</t>
  </si>
  <si>
    <t>Test Device 3: J23117.BCD2.E0040.B0015 (Colony 2)</t>
  </si>
  <si>
    <t>Test Device 4: J23101+I13504 (Colony 1)</t>
  </si>
  <si>
    <t>Test Device 4: J23101+I13504 (Colony 2)</t>
  </si>
  <si>
    <t>Test Device 5: J23106+I13504 (Colony 1)</t>
  </si>
  <si>
    <t>Test Device 5: J23106+I13504 (Colony 2)</t>
  </si>
  <si>
    <t>Test Device 6: J23117+I13504 (Colony 1)</t>
  </si>
  <si>
    <t>Test Device 6: J23117+I13504 (Colony 2)</t>
  </si>
  <si>
    <t>H2O</t>
  </si>
  <si>
    <t>Reference value is for 100uL of LUDOX-HS40 in a well of a standard 96-well flat-bottom plate</t>
  </si>
  <si>
    <t>Enter Abs600 absorbance measurements into blue cells</t>
  </si>
  <si>
    <t>Raw Abs600</t>
  </si>
  <si>
    <t>uM Fluorescein / OD600</t>
  </si>
  <si>
    <t>uM Fluorescein/a.u.</t>
  </si>
  <si>
    <t>Mean um Fluorescein/a.u.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</si>
  <si>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</si>
  <si>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</si>
  <si>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</si>
  <si>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</si>
  <si>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</si>
  <si>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</si>
  <si>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</si>
  <si>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</si>
  <si>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</si>
  <si>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</si>
  <si>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</si>
  <si>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</si>
  <si>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</si>
  <si>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</si>
  <si>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</si>
  <si>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</si>
  <si>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</si>
  <si>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</si>
  <si>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</si>
  <si>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</si>
  <si>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</si>
  <si>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</si>
  <si>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</si>
  <si>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</si>
  <si>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</si>
  <si>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</si>
  <si>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</si>
  <si>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</si>
  <si>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</si>
  <si>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</si>
  <si>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</si>
  <si>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</si>
  <si>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</si>
  <si>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</si>
  <si>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</si>
  <si>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</si>
  <si>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</si>
  <si>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</si>
  <si>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</si>
  <si>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</si>
  <si>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</si>
  <si>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</si>
  <si>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</si>
  <si>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</si>
  <si>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</si>
  <si>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</si>
  <si>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</si>
  <si>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</si>
  <si>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</si>
  <si>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</si>
  <si>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</si>
  <si>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</si>
  <si>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</si>
  <si>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</si>
  <si>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</si>
  <si>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</si>
  <si>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</si>
  <si>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</si>
  <si>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</si>
  <si>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</si>
  <si>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</si>
  <si>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</si>
  <si>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</si>
  <si>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</si>
  <si>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</si>
  <si>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</si>
  <si>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</si>
  <si>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</si>
  <si>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</si>
  <si>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</si>
  <si>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</si>
  <si>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</si>
  <si>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</si>
  <si>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</si>
  <si>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</si>
  <si>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</si>
  <si>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</si>
  <si>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</si>
  <si>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</si>
  <si>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</si>
  <si>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</si>
  <si>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</si>
  <si>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</si>
  <si>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</si>
  <si>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</si>
  <si>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</si>
  <si>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</si>
  <si>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</si>
  <si>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</si>
  <si>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</si>
  <si>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</si>
  <si>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</si>
  <si>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</si>
  <si>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</si>
  <si>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</si>
  <si>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</si>
  <si>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Plate pattern:</t>
  </si>
  <si>
    <t>They will be copied into the green cells on this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</si>
</sst>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</font>
    <font>
      <b/>
      <sz val="11"/>
      <color rgb="FFFF0000"/>
      <name val="Calibri"/>
    </font>
    <font>
      <b/>
      <sz val="14"/>
      <color indexed="8"/>
      <name val="Calibri"/>
    </font>
    <font>
      <sz val="11"/>
      <color rgb="FF000000"/>
      <name val="Calibri"/>
    </font>
    <font>
      <i/>
      <sz val="11"/>
      <color rgb="FF000000"/>
      <name val="Calibri"/>
    </font>
    <font>
      <b/>
      <sz val="12"/>
      <color indexed="8"/>
      <name val="Calibri"/>
    </font>
    <font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Fill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0" fillId="3" borderId="3" xfId="0" applyFill="1" applyBorder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176" fontId="0" fillId="3" borderId="1" xfId="0" applyNumberFormat="1" applyFill="1" applyBorder="1"/>
    <xf numFmtId="2" fontId="0" fillId="3" borderId="1" xfId="0" applyNumberFormat="1" applyFill="1" applyBorder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8" fillId="0" borderId="0" xfId="0" applyFont="1"/>
    <xf numFmtId="0" fontId="1" fillId="0" borderId="0" xfId="0" applyFont="1" applyFill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0" fillId="4" borderId="1" xfId="0" applyFill="1" applyBorder="1"/>
  </cellXfs>
  <cellStyles count="24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"/>
          <c:y val="0.0373473232113928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.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439.8214599887853</c:v>
                  </c:pt>
                  <c:pt idx="1">
                    <c:v>508.7090687875209</c:v>
                  </c:pt>
                  <c:pt idx="2">
                    <c:v>297.7665472592022</c:v>
                  </c:pt>
                  <c:pt idx="3">
                    <c:v>260.5690887269631</c:v>
                  </c:pt>
                  <c:pt idx="4">
                    <c:v>199.5486573912906</c:v>
                  </c:pt>
                  <c:pt idx="5">
                    <c:v>84.55767262643882</c:v>
                  </c:pt>
                  <c:pt idx="6">
                    <c:v>115.7364102893582</c:v>
                  </c:pt>
                  <c:pt idx="7">
                    <c:v>48.47336038141637</c:v>
                  </c:pt>
                  <c:pt idx="8">
                    <c:v>38.67277250642023</c:v>
                  </c:pt>
                  <c:pt idx="9">
                    <c:v>34.75029975889896</c:v>
                  </c:pt>
                  <c:pt idx="10">
                    <c:v>45.46427168667722</c:v>
                  </c:pt>
                  <c:pt idx="11">
                    <c:v>7.135591542869215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439.8214599887853</c:v>
                  </c:pt>
                  <c:pt idx="1">
                    <c:v>508.7090687875209</c:v>
                  </c:pt>
                  <c:pt idx="2">
                    <c:v>297.7665472592022</c:v>
                  </c:pt>
                  <c:pt idx="3">
                    <c:v>260.5690887269631</c:v>
                  </c:pt>
                  <c:pt idx="4">
                    <c:v>199.5486573912906</c:v>
                  </c:pt>
                  <c:pt idx="5">
                    <c:v>84.55767262643882</c:v>
                  </c:pt>
                  <c:pt idx="6">
                    <c:v>115.7364102893582</c:v>
                  </c:pt>
                  <c:pt idx="7">
                    <c:v>48.47336038141637</c:v>
                  </c:pt>
                  <c:pt idx="8">
                    <c:v>38.67277250642023</c:v>
                  </c:pt>
                  <c:pt idx="9">
                    <c:v>34.75029975889896</c:v>
                  </c:pt>
                  <c:pt idx="10">
                    <c:v>45.46427168667722</c:v>
                  </c:pt>
                  <c:pt idx="11">
                    <c:v>7.135591542869215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50.0</c:v>
                </c:pt>
                <c:pt idx="1">
                  <c:v>25.0</c:v>
                </c:pt>
                <c:pt idx="2">
                  <c:v>12.5</c:v>
                </c:pt>
                <c:pt idx="3">
                  <c:v>6.25</c:v>
                </c:pt>
                <c:pt idx="4">
                  <c:v>3.125</c:v>
                </c:pt>
                <c:pt idx="5">
                  <c:v>1.5625</c:v>
                </c:pt>
                <c:pt idx="6">
                  <c:v>0.78125</c:v>
                </c:pt>
                <c:pt idx="7">
                  <c:v>0.390625</c:v>
                </c:pt>
                <c:pt idx="8">
                  <c:v>0.1953125</c:v>
                </c:pt>
                <c:pt idx="9">
                  <c:v>0.09765625</c:v>
                </c:pt>
                <c:pt idx="10">
                  <c:v>0.048828125</c:v>
                </c:pt>
                <c:pt idx="11">
                  <c:v>0.0</c:v>
                </c:pt>
              </c:numCache>
            </c:numRef>
          </c:xVal>
          <c:yVal>
            <c:numRef>
              <c:f>'Fluorescein standard curve'!$B$6:$M$6</c:f>
              <c:numCache>
                <c:formatCode>General</c:formatCode>
                <c:ptCount val="12"/>
                <c:pt idx="0">
                  <c:v>88434.75</c:v>
                </c:pt>
                <c:pt idx="1">
                  <c:v>46409.25</c:v>
                </c:pt>
                <c:pt idx="2">
                  <c:v>23787.75</c:v>
                </c:pt>
                <c:pt idx="3">
                  <c:v>12197.25</c:v>
                </c:pt>
                <c:pt idx="4">
                  <c:v>6486.5</c:v>
                </c:pt>
                <c:pt idx="5">
                  <c:v>3410.0</c:v>
                </c:pt>
                <c:pt idx="6">
                  <c:v>2177.75</c:v>
                </c:pt>
                <c:pt idx="7">
                  <c:v>1336.5</c:v>
                </c:pt>
                <c:pt idx="8">
                  <c:v>908.75</c:v>
                </c:pt>
                <c:pt idx="9">
                  <c:v>676.25</c:v>
                </c:pt>
                <c:pt idx="10">
                  <c:v>573.5</c:v>
                </c:pt>
                <c:pt idx="11">
                  <c:v>469.25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1204816"/>
        <c:axId val="-2001176480"/>
      </c:scatterChart>
      <c:valAx>
        <c:axId val="-2001204816"/>
        <c:scaling>
          <c:orientation val="minMax"/>
          <c:max val="50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ja-JP"/>
          </a:p>
        </c:txPr>
        <c:crossAx val="-2001176480"/>
        <c:crosses val="autoZero"/>
        <c:crossBetween val="midCat"/>
      </c:valAx>
      <c:valAx>
        <c:axId val="-200117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0.0222222665204824"/>
              <c:y val="0.331554835549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ja-JP"/>
          </a:p>
        </c:txPr>
        <c:crossAx val="-20012048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"/>
          <c:y val="0.042132012206608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50.0</c:v>
                </c:pt>
                <c:pt idx="1">
                  <c:v>25.0</c:v>
                </c:pt>
                <c:pt idx="2">
                  <c:v>12.5</c:v>
                </c:pt>
                <c:pt idx="3">
                  <c:v>6.25</c:v>
                </c:pt>
                <c:pt idx="4">
                  <c:v>3.125</c:v>
                </c:pt>
                <c:pt idx="5">
                  <c:v>1.5625</c:v>
                </c:pt>
                <c:pt idx="6">
                  <c:v>0.78125</c:v>
                </c:pt>
                <c:pt idx="7">
                  <c:v>0.390625</c:v>
                </c:pt>
                <c:pt idx="8">
                  <c:v>0.1953125</c:v>
                </c:pt>
                <c:pt idx="9">
                  <c:v>0.09765625</c:v>
                </c:pt>
                <c:pt idx="10">
                  <c:v>0.048828125</c:v>
                </c:pt>
              </c:numCache>
            </c:numRef>
          </c:xVal>
          <c:yVal>
            <c:numRef>
              <c:f>'Fluorescein standard curve'!$B$6:$L$6</c:f>
              <c:numCache>
                <c:formatCode>General</c:formatCode>
                <c:ptCount val="11"/>
                <c:pt idx="0">
                  <c:v>88434.75</c:v>
                </c:pt>
                <c:pt idx="1">
                  <c:v>46409.25</c:v>
                </c:pt>
                <c:pt idx="2">
                  <c:v>23787.75</c:v>
                </c:pt>
                <c:pt idx="3">
                  <c:v>12197.25</c:v>
                </c:pt>
                <c:pt idx="4">
                  <c:v>6486.5</c:v>
                </c:pt>
                <c:pt idx="5">
                  <c:v>3410.0</c:v>
                </c:pt>
                <c:pt idx="6">
                  <c:v>2177.75</c:v>
                </c:pt>
                <c:pt idx="7">
                  <c:v>1336.5</c:v>
                </c:pt>
                <c:pt idx="8">
                  <c:v>908.75</c:v>
                </c:pt>
                <c:pt idx="9">
                  <c:v>676.25</c:v>
                </c:pt>
                <c:pt idx="10">
                  <c:v>573.5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8518192"/>
        <c:axId val="-2028027248"/>
      </c:scatterChart>
      <c:valAx>
        <c:axId val="-2028518192"/>
        <c:scaling>
          <c:logBase val="10.0"/>
          <c:orientation val="minMax"/>
          <c:max val="100.0"/>
          <c:min val="0.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ja-JP"/>
          </a:p>
        </c:txPr>
        <c:crossAx val="-2028027248"/>
        <c:crosses val="autoZero"/>
        <c:crossBetween val="midCat"/>
      </c:valAx>
      <c:valAx>
        <c:axId val="-2028027248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0.0222222665204824"/>
              <c:y val="0.331554835549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ja-JP"/>
          </a:p>
        </c:txPr>
        <c:crossAx val="-2028518192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152400</xdr:rowOff>
    </xdr:from>
    <xdr:to>
      <xdr:col>6</xdr:col>
      <xdr:colOff>584200</xdr:colOff>
      <xdr:row>23</xdr:row>
      <xdr:rowOff>139700</xdr:rowOff>
    </xdr:to>
    <xdr:graphicFrame macro="">
      <xdr:nvGraphicFramePr>
        <xdr:cNvPr id="20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9</xdr:row>
      <xdr:rowOff>0</xdr:rowOff>
    </xdr:from>
    <xdr:to>
      <xdr:col>14</xdr:col>
      <xdr:colOff>571500</xdr:colOff>
      <xdr:row>23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14" sqref="D14"/>
    </sheetView>
  </sheetViews>
  <sheetFormatPr baseColWidth="12" defaultColWidth="8.83203125" defaultRowHeight="15" x14ac:dyDescent="0.2"/>
  <cols>
    <col min="1" max="1" width="15.6640625" customWidth="1"/>
    <col min="2" max="2" width="10.33203125" customWidth="1"/>
  </cols>
  <sheetData>
    <row r="1" spans="1:7" x14ac:dyDescent="0.2">
      <c r="B1" t="s">
        <v>42</v>
      </c>
      <c r="C1" t="s">
        <v>60</v>
      </c>
    </row>
    <row r="2" spans="1:7" x14ac:dyDescent="0.2">
      <c r="A2" t="s">
        <v>0</v>
      </c>
      <c r="B2">
        <v>0.108</v>
      </c>
      <c r="C2">
        <v>0.10100000000000001</v>
      </c>
      <c r="E2" s="16" t="s">
        <v>62</v>
      </c>
    </row>
    <row r="3" spans="1:7" x14ac:dyDescent="0.2">
      <c r="A3" t="s">
        <v>1</v>
      </c>
      <c r="B3">
        <v>0.111</v>
      </c>
      <c r="C3">
        <v>0.10299999999999999</v>
      </c>
      <c r="E3" s="16" t="s">
        <v>7</v>
      </c>
    </row>
    <row r="4" spans="1:7" x14ac:dyDescent="0.2">
      <c r="A4" t="s">
        <v>2</v>
      </c>
      <c r="B4">
        <v>0.11</v>
      </c>
      <c r="C4">
        <v>0.10199999999999999</v>
      </c>
    </row>
    <row r="5" spans="1:7" x14ac:dyDescent="0.2">
      <c r="A5" t="s">
        <v>3</v>
      </c>
      <c r="B5">
        <v>0.11</v>
      </c>
      <c r="C5">
        <v>9.4E-2</v>
      </c>
    </row>
    <row r="6" spans="1:7" x14ac:dyDescent="0.2">
      <c r="A6" t="s">
        <v>4</v>
      </c>
      <c r="B6" s="9">
        <f>AVERAGE(B2:B5)</f>
        <v>0.10975</v>
      </c>
      <c r="C6" s="9">
        <f>AVERAGE(C2:C5)</f>
        <v>0.1</v>
      </c>
    </row>
    <row r="7" spans="1:7" x14ac:dyDescent="0.2">
      <c r="A7" t="s">
        <v>5</v>
      </c>
      <c r="B7" s="4">
        <f>$B$6-$C$6</f>
        <v>9.7499999999999948E-3</v>
      </c>
      <c r="E7" s="10" t="s">
        <v>8</v>
      </c>
    </row>
    <row r="8" spans="1:7" x14ac:dyDescent="0.2">
      <c r="A8" t="s">
        <v>6</v>
      </c>
      <c r="B8" s="4">
        <v>4.2500000000000003E-2</v>
      </c>
      <c r="E8" s="25" t="s">
        <v>61</v>
      </c>
    </row>
    <row r="9" spans="1:7" x14ac:dyDescent="0.2">
      <c r="A9" t="s">
        <v>24</v>
      </c>
      <c r="B9" s="4">
        <f>$B$8/$B$7</f>
        <v>4.3589743589743613</v>
      </c>
      <c r="E9" s="10" t="s">
        <v>9</v>
      </c>
    </row>
    <row r="13" spans="1:7" x14ac:dyDescent="0.2">
      <c r="A13" s="6"/>
      <c r="B13" s="6"/>
      <c r="C13" s="6"/>
      <c r="D13" s="6"/>
      <c r="E13" s="6"/>
      <c r="F13" s="6"/>
      <c r="G13" s="6"/>
    </row>
    <row r="14" spans="1:7" x14ac:dyDescent="0.2">
      <c r="A14" s="6"/>
      <c r="B14" s="7"/>
      <c r="C14" s="7"/>
      <c r="D14" s="7"/>
      <c r="E14" s="7"/>
      <c r="F14" s="6"/>
      <c r="G14" s="6"/>
    </row>
    <row r="15" spans="1:7" x14ac:dyDescent="0.2">
      <c r="A15" s="6"/>
      <c r="B15" s="6"/>
      <c r="C15" s="6"/>
      <c r="D15" s="6"/>
      <c r="E15" s="6"/>
      <c r="F15" s="6"/>
      <c r="G15" s="6"/>
    </row>
    <row r="16" spans="1:7" x14ac:dyDescent="0.2">
      <c r="A16" s="6"/>
      <c r="B16" s="6"/>
      <c r="C16" s="6"/>
      <c r="D16" s="6"/>
      <c r="E16" s="6"/>
      <c r="F16" s="6"/>
      <c r="G16" s="6"/>
    </row>
  </sheetData>
  <phoneticPr fontId="1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B2" sqref="B2:M5"/>
    </sheetView>
  </sheetViews>
  <sheetFormatPr baseColWidth="12" defaultColWidth="8.83203125" defaultRowHeight="15" x14ac:dyDescent="0.2"/>
  <cols>
    <col min="1" max="1" width="17.5" customWidth="1"/>
  </cols>
  <sheetData>
    <row r="1" spans="1:17" x14ac:dyDescent="0.2">
      <c r="A1" t="s">
        <v>11</v>
      </c>
      <c r="B1" s="1">
        <v>50</v>
      </c>
      <c r="C1" s="2">
        <f>B1/2</f>
        <v>25</v>
      </c>
      <c r="D1" s="2">
        <f>C1/2</f>
        <v>12.5</v>
      </c>
      <c r="E1" s="2">
        <f>D1/2</f>
        <v>6.25</v>
      </c>
      <c r="F1" s="2">
        <f t="shared" ref="F1:L1" si="0">E1/2</f>
        <v>3.125</v>
      </c>
      <c r="G1" s="2">
        <f t="shared" si="0"/>
        <v>1.5625</v>
      </c>
      <c r="H1" s="2">
        <f t="shared" si="0"/>
        <v>0.78125</v>
      </c>
      <c r="I1" s="2">
        <f t="shared" si="0"/>
        <v>0.390625</v>
      </c>
      <c r="J1" s="2">
        <f t="shared" si="0"/>
        <v>0.1953125</v>
      </c>
      <c r="K1" s="2">
        <f t="shared" si="0"/>
        <v>9.765625E-2</v>
      </c>
      <c r="L1" s="2">
        <f t="shared" si="0"/>
        <v>4.8828125E-2</v>
      </c>
      <c r="M1" s="2">
        <v>0</v>
      </c>
    </row>
    <row r="2" spans="1:17" x14ac:dyDescent="0.2">
      <c r="A2" t="s">
        <v>0</v>
      </c>
      <c r="B2">
        <v>88019</v>
      </c>
      <c r="C2">
        <v>46192</v>
      </c>
      <c r="D2">
        <v>23807</v>
      </c>
      <c r="E2">
        <v>12073</v>
      </c>
      <c r="F2">
        <v>6343</v>
      </c>
      <c r="G2">
        <v>3306</v>
      </c>
      <c r="H2">
        <v>2052</v>
      </c>
      <c r="I2">
        <v>1264</v>
      </c>
      <c r="J2">
        <v>862</v>
      </c>
      <c r="K2">
        <v>657</v>
      </c>
      <c r="L2">
        <v>530</v>
      </c>
      <c r="M2">
        <v>479</v>
      </c>
      <c r="O2" s="16" t="s">
        <v>10</v>
      </c>
    </row>
    <row r="3" spans="1:17" x14ac:dyDescent="0.2">
      <c r="A3" t="s">
        <v>1</v>
      </c>
      <c r="B3">
        <v>88113</v>
      </c>
      <c r="C3">
        <v>45810</v>
      </c>
      <c r="D3">
        <v>23440</v>
      </c>
      <c r="E3">
        <v>12570</v>
      </c>
      <c r="F3">
        <v>6647</v>
      </c>
      <c r="G3">
        <v>3438</v>
      </c>
      <c r="H3">
        <v>2330</v>
      </c>
      <c r="I3">
        <v>1365</v>
      </c>
      <c r="J3">
        <v>918</v>
      </c>
      <c r="K3">
        <v>637</v>
      </c>
      <c r="L3">
        <v>541</v>
      </c>
      <c r="M3">
        <v>465</v>
      </c>
      <c r="O3" s="16" t="s">
        <v>7</v>
      </c>
    </row>
    <row r="4" spans="1:17" x14ac:dyDescent="0.2">
      <c r="A4" t="s">
        <v>2</v>
      </c>
      <c r="B4">
        <v>88930</v>
      </c>
      <c r="C4">
        <v>46682</v>
      </c>
      <c r="D4">
        <v>23739</v>
      </c>
      <c r="E4">
        <v>11977</v>
      </c>
      <c r="F4">
        <v>6287</v>
      </c>
      <c r="G4">
        <v>3507</v>
      </c>
      <c r="H4">
        <v>2144</v>
      </c>
      <c r="I4">
        <v>1356</v>
      </c>
      <c r="J4">
        <v>900</v>
      </c>
      <c r="K4">
        <v>706</v>
      </c>
      <c r="L4">
        <v>598</v>
      </c>
      <c r="M4">
        <v>470</v>
      </c>
    </row>
    <row r="5" spans="1:17" x14ac:dyDescent="0.2">
      <c r="A5" t="s">
        <v>3</v>
      </c>
      <c r="B5">
        <v>88677</v>
      </c>
      <c r="C5">
        <v>46953</v>
      </c>
      <c r="D5">
        <v>24165</v>
      </c>
      <c r="E5">
        <v>12169</v>
      </c>
      <c r="F5">
        <v>6669</v>
      </c>
      <c r="G5">
        <v>3389</v>
      </c>
      <c r="H5">
        <v>2185</v>
      </c>
      <c r="I5">
        <v>1361</v>
      </c>
      <c r="J5">
        <v>955</v>
      </c>
      <c r="K5">
        <v>705</v>
      </c>
      <c r="L5">
        <v>625</v>
      </c>
      <c r="M5">
        <v>463</v>
      </c>
      <c r="O5" s="10" t="s">
        <v>13</v>
      </c>
    </row>
    <row r="6" spans="1:17" x14ac:dyDescent="0.2">
      <c r="A6" t="s">
        <v>4</v>
      </c>
      <c r="B6" s="9">
        <f>AVERAGE(B2:B5)</f>
        <v>88434.75</v>
      </c>
      <c r="C6" s="9">
        <f t="shared" ref="C6:M6" si="1">AVERAGE(C2:C5)</f>
        <v>46409.25</v>
      </c>
      <c r="D6" s="9">
        <f t="shared" si="1"/>
        <v>23787.75</v>
      </c>
      <c r="E6" s="9">
        <f t="shared" si="1"/>
        <v>12197.25</v>
      </c>
      <c r="F6" s="9">
        <f t="shared" si="1"/>
        <v>6486.5</v>
      </c>
      <c r="G6" s="9">
        <f t="shared" si="1"/>
        <v>3410</v>
      </c>
      <c r="H6" s="9">
        <f t="shared" si="1"/>
        <v>2177.75</v>
      </c>
      <c r="I6" s="9">
        <f t="shared" si="1"/>
        <v>1336.5</v>
      </c>
      <c r="J6" s="9">
        <f t="shared" si="1"/>
        <v>908.75</v>
      </c>
      <c r="K6" s="9">
        <f t="shared" si="1"/>
        <v>676.25</v>
      </c>
      <c r="L6" s="9">
        <f t="shared" si="1"/>
        <v>573.5</v>
      </c>
      <c r="M6" s="9">
        <f t="shared" si="1"/>
        <v>469.25</v>
      </c>
    </row>
    <row r="7" spans="1:17" x14ac:dyDescent="0.2">
      <c r="A7" t="s">
        <v>12</v>
      </c>
      <c r="B7" s="9">
        <f>STDEV(B2:B5)</f>
        <v>439.82145998878531</v>
      </c>
      <c r="C7" s="9">
        <f t="shared" ref="C7:M7" si="2">STDEV(C2:C5)</f>
        <v>508.70906878752089</v>
      </c>
      <c r="D7" s="9">
        <f t="shared" si="2"/>
        <v>297.76654725920218</v>
      </c>
      <c r="E7" s="9">
        <f t="shared" si="2"/>
        <v>260.56908872696317</v>
      </c>
      <c r="F7" s="9">
        <f t="shared" si="2"/>
        <v>199.54865739129056</v>
      </c>
      <c r="G7" s="9">
        <f t="shared" si="2"/>
        <v>84.557672626438816</v>
      </c>
      <c r="H7" s="9">
        <f t="shared" si="2"/>
        <v>115.73641028935823</v>
      </c>
      <c r="I7" s="9">
        <f t="shared" si="2"/>
        <v>48.47336038141637</v>
      </c>
      <c r="J7" s="9">
        <f t="shared" si="2"/>
        <v>38.672772506420237</v>
      </c>
      <c r="K7" s="9">
        <f t="shared" si="2"/>
        <v>34.750299758898961</v>
      </c>
      <c r="L7" s="9">
        <f t="shared" si="2"/>
        <v>45.464271686677222</v>
      </c>
      <c r="M7" s="9">
        <f t="shared" si="2"/>
        <v>7.1355915428692152</v>
      </c>
    </row>
    <row r="11" spans="1:17" x14ac:dyDescent="0.2">
      <c r="Q11" s="10" t="s">
        <v>14</v>
      </c>
    </row>
    <row r="12" spans="1:17" x14ac:dyDescent="0.2">
      <c r="Q12" s="10" t="s">
        <v>15</v>
      </c>
    </row>
    <row r="13" spans="1:17" x14ac:dyDescent="0.2">
      <c r="Q13" s="10" t="s">
        <v>16</v>
      </c>
    </row>
    <row r="14" spans="1:17" x14ac:dyDescent="0.2">
      <c r="Q14" s="10" t="s">
        <v>17</v>
      </c>
    </row>
    <row r="15" spans="1:17" x14ac:dyDescent="0.2">
      <c r="Q15" s="10" t="s">
        <v>18</v>
      </c>
    </row>
    <row r="26" spans="1:12" x14ac:dyDescent="0.2">
      <c r="A26" s="11" t="s">
        <v>65</v>
      </c>
      <c r="B26" s="1">
        <v>50</v>
      </c>
      <c r="C26" s="2">
        <f t="shared" ref="C26:L26" si="3">B26/2</f>
        <v>25</v>
      </c>
      <c r="D26" s="2">
        <f t="shared" si="3"/>
        <v>12.5</v>
      </c>
      <c r="E26" s="2">
        <f t="shared" si="3"/>
        <v>6.25</v>
      </c>
      <c r="F26" s="2">
        <f t="shared" si="3"/>
        <v>3.125</v>
      </c>
      <c r="G26" s="2">
        <f t="shared" si="3"/>
        <v>1.5625</v>
      </c>
      <c r="H26" s="2">
        <f t="shared" si="3"/>
        <v>0.78125</v>
      </c>
      <c r="I26" s="2">
        <f t="shared" si="3"/>
        <v>0.390625</v>
      </c>
      <c r="J26" s="2">
        <f t="shared" si="3"/>
        <v>0.1953125</v>
      </c>
      <c r="K26" s="2">
        <f t="shared" si="3"/>
        <v>9.765625E-2</v>
      </c>
      <c r="L26" s="2">
        <f t="shared" si="3"/>
        <v>4.8828125E-2</v>
      </c>
    </row>
    <row r="27" spans="1:12" x14ac:dyDescent="0.2">
      <c r="A27" t="s">
        <v>66</v>
      </c>
      <c r="B27" s="9">
        <f>IF(ISNUMBER(B6),B1/B6,"---")</f>
        <v>5.6538860572342888E-4</v>
      </c>
      <c r="C27" s="9">
        <f t="shared" ref="C27:L27" si="4">IF(ISNUMBER(C6),C1/C6,"---")</f>
        <v>5.3868571459353475E-4</v>
      </c>
      <c r="D27" s="9">
        <f t="shared" si="4"/>
        <v>5.2548055196477178E-4</v>
      </c>
      <c r="E27" s="9">
        <f t="shared" si="4"/>
        <v>5.1241058435303041E-4</v>
      </c>
      <c r="F27" s="9">
        <f t="shared" si="4"/>
        <v>4.8176982964618823E-4</v>
      </c>
      <c r="G27" s="9">
        <f t="shared" si="4"/>
        <v>4.5821114369501469E-4</v>
      </c>
      <c r="H27" s="9">
        <f t="shared" si="4"/>
        <v>3.5874182068648837E-4</v>
      </c>
      <c r="I27" s="9">
        <f t="shared" si="4"/>
        <v>2.9227459783015341E-4</v>
      </c>
      <c r="J27" s="9">
        <f t="shared" si="4"/>
        <v>2.1492434662998623E-4</v>
      </c>
      <c r="K27" s="9">
        <f t="shared" si="4"/>
        <v>1.4440850277264326E-4</v>
      </c>
      <c r="L27" s="9">
        <f t="shared" si="4"/>
        <v>8.5140584132519618E-5</v>
      </c>
    </row>
    <row r="28" spans="1:12" x14ac:dyDescent="0.2">
      <c r="A28" t="s">
        <v>19</v>
      </c>
      <c r="B28" s="8"/>
      <c r="C28" s="9">
        <f>AVERAGE(C27:G27)</f>
        <v>5.0331156485050794E-4</v>
      </c>
      <c r="D28" s="8"/>
      <c r="E28" s="8"/>
      <c r="F28" s="8"/>
      <c r="G28" s="8"/>
      <c r="H28" s="8"/>
    </row>
    <row r="29" spans="1:12" x14ac:dyDescent="0.2">
      <c r="B29" s="8"/>
      <c r="C29" s="19" t="s">
        <v>35</v>
      </c>
      <c r="D29" s="8"/>
      <c r="E29" s="8"/>
      <c r="F29" s="8"/>
      <c r="G29" s="8"/>
      <c r="H29" s="8"/>
    </row>
    <row r="30" spans="1:12" x14ac:dyDescent="0.2">
      <c r="B30" s="8"/>
      <c r="C30" s="19" t="s">
        <v>36</v>
      </c>
      <c r="D30" s="8"/>
      <c r="E30" s="8"/>
      <c r="F30" s="8"/>
      <c r="G30" s="8"/>
      <c r="H30" s="8"/>
    </row>
    <row r="31" spans="1:12" x14ac:dyDescent="0.2">
      <c r="B31" s="8"/>
      <c r="C31" s="8"/>
      <c r="D31" s="8"/>
      <c r="E31" s="8"/>
      <c r="F31" s="8"/>
      <c r="G31" s="8"/>
      <c r="H31" s="8"/>
    </row>
    <row r="32" spans="1:12" x14ac:dyDescent="0.2">
      <c r="B32" s="8"/>
      <c r="D32" s="8"/>
      <c r="E32" s="8"/>
      <c r="F32" s="8"/>
      <c r="G32" s="8"/>
      <c r="H32" s="8"/>
    </row>
  </sheetData>
  <phoneticPr fontId="11"/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29" workbookViewId="0">
      <selection activeCell="B37" sqref="B37:J44"/>
    </sheetView>
  </sheetViews>
  <sheetFormatPr baseColWidth="12" defaultColWidth="10.83203125" defaultRowHeight="15" x14ac:dyDescent="0.2"/>
  <cols>
    <col min="1" max="1" width="17.1640625" customWidth="1"/>
    <col min="2" max="10" width="9.83203125" customWidth="1"/>
    <col min="11" max="11" width="6.1640625" customWidth="1"/>
    <col min="12" max="12" width="17.1640625" customWidth="1"/>
    <col min="13" max="21" width="9.83203125" customWidth="1"/>
  </cols>
  <sheetData>
    <row r="1" spans="1:21" ht="19" x14ac:dyDescent="0.25">
      <c r="A1" s="18" t="s">
        <v>67</v>
      </c>
      <c r="C1" s="16" t="s">
        <v>68</v>
      </c>
    </row>
    <row r="2" spans="1:21" x14ac:dyDescent="0.2">
      <c r="C2" s="16" t="s">
        <v>74</v>
      </c>
    </row>
    <row r="3" spans="1:21" x14ac:dyDescent="0.2">
      <c r="C3" s="16" t="s">
        <v>69</v>
      </c>
    </row>
    <row r="5" spans="1:21" ht="16" x14ac:dyDescent="0.2">
      <c r="A5" s="26" t="s">
        <v>88</v>
      </c>
      <c r="L5" s="26" t="s">
        <v>89</v>
      </c>
    </row>
    <row r="6" spans="1:21" x14ac:dyDescent="0.2">
      <c r="A6" s="24" t="s">
        <v>38</v>
      </c>
      <c r="B6" t="s">
        <v>86</v>
      </c>
      <c r="C6" t="s">
        <v>87</v>
      </c>
      <c r="D6" t="s">
        <v>79</v>
      </c>
      <c r="E6" t="s">
        <v>80</v>
      </c>
      <c r="F6" t="s">
        <v>81</v>
      </c>
      <c r="G6" t="s">
        <v>82</v>
      </c>
      <c r="H6" t="s">
        <v>83</v>
      </c>
      <c r="I6" t="s">
        <v>84</v>
      </c>
      <c r="J6" t="s">
        <v>85</v>
      </c>
      <c r="L6" s="24" t="s">
        <v>38</v>
      </c>
      <c r="M6" t="s">
        <v>86</v>
      </c>
      <c r="N6" t="s">
        <v>87</v>
      </c>
      <c r="O6" t="s">
        <v>79</v>
      </c>
      <c r="P6" t="s">
        <v>80</v>
      </c>
      <c r="Q6" t="s">
        <v>81</v>
      </c>
      <c r="R6" t="s">
        <v>82</v>
      </c>
      <c r="S6" t="s">
        <v>83</v>
      </c>
      <c r="T6" t="s">
        <v>84</v>
      </c>
      <c r="U6" t="s">
        <v>85</v>
      </c>
    </row>
    <row r="7" spans="1:21" x14ac:dyDescent="0.2">
      <c r="A7" t="s">
        <v>70</v>
      </c>
      <c r="B7">
        <v>6780</v>
      </c>
      <c r="C7">
        <v>6333</v>
      </c>
      <c r="D7">
        <v>6291</v>
      </c>
      <c r="E7">
        <v>6470</v>
      </c>
      <c r="F7">
        <v>6536</v>
      </c>
      <c r="G7">
        <v>6405</v>
      </c>
      <c r="H7">
        <v>6541</v>
      </c>
      <c r="I7">
        <v>6666</v>
      </c>
      <c r="J7">
        <v>6433</v>
      </c>
      <c r="L7" t="s">
        <v>70</v>
      </c>
      <c r="M7">
        <v>0.111</v>
      </c>
      <c r="N7">
        <v>0.115</v>
      </c>
      <c r="O7">
        <v>0.113</v>
      </c>
      <c r="P7">
        <v>0.115</v>
      </c>
      <c r="Q7">
        <v>0.11</v>
      </c>
      <c r="R7">
        <v>0.113</v>
      </c>
      <c r="S7">
        <v>0.114</v>
      </c>
      <c r="T7">
        <v>0.11600000000000001</v>
      </c>
      <c r="U7">
        <v>0.109</v>
      </c>
    </row>
    <row r="8" spans="1:21" x14ac:dyDescent="0.2">
      <c r="A8" t="s">
        <v>73</v>
      </c>
      <c r="B8">
        <v>6054</v>
      </c>
      <c r="C8">
        <v>6150</v>
      </c>
      <c r="D8">
        <v>6156</v>
      </c>
      <c r="E8">
        <v>6227</v>
      </c>
      <c r="F8">
        <v>6290</v>
      </c>
      <c r="G8">
        <v>6237</v>
      </c>
      <c r="H8">
        <v>6330</v>
      </c>
      <c r="I8">
        <v>6358</v>
      </c>
      <c r="J8">
        <v>6664</v>
      </c>
      <c r="L8" t="s">
        <v>73</v>
      </c>
      <c r="M8">
        <v>0.11</v>
      </c>
      <c r="N8">
        <v>0.112</v>
      </c>
      <c r="O8">
        <v>0.112</v>
      </c>
      <c r="P8">
        <v>0.113</v>
      </c>
      <c r="Q8">
        <v>0.113</v>
      </c>
      <c r="R8">
        <v>0.11899999999999999</v>
      </c>
      <c r="S8">
        <v>0.108</v>
      </c>
      <c r="T8">
        <v>0.123</v>
      </c>
      <c r="U8">
        <v>0.105</v>
      </c>
    </row>
    <row r="9" spans="1:21" x14ac:dyDescent="0.2">
      <c r="A9" t="s">
        <v>72</v>
      </c>
      <c r="B9">
        <v>6112</v>
      </c>
      <c r="C9">
        <v>5930</v>
      </c>
      <c r="D9">
        <v>6110</v>
      </c>
      <c r="E9">
        <v>6252</v>
      </c>
      <c r="F9">
        <v>6151</v>
      </c>
      <c r="G9">
        <v>6294</v>
      </c>
      <c r="H9">
        <v>6407</v>
      </c>
      <c r="I9">
        <v>6428</v>
      </c>
      <c r="J9">
        <v>6737</v>
      </c>
      <c r="L9" t="s">
        <v>72</v>
      </c>
      <c r="M9">
        <v>0.11700000000000001</v>
      </c>
      <c r="N9">
        <v>0.104</v>
      </c>
      <c r="O9">
        <v>0.114</v>
      </c>
      <c r="P9">
        <v>0.112</v>
      </c>
      <c r="Q9">
        <v>0.10299999999999999</v>
      </c>
      <c r="R9">
        <v>0.11899999999999999</v>
      </c>
      <c r="S9">
        <v>0.109</v>
      </c>
      <c r="T9">
        <v>0.104</v>
      </c>
      <c r="U9">
        <v>0.114</v>
      </c>
    </row>
    <row r="10" spans="1:21" x14ac:dyDescent="0.2">
      <c r="A10" t="s">
        <v>71</v>
      </c>
      <c r="B10">
        <v>6155</v>
      </c>
      <c r="C10">
        <v>6139</v>
      </c>
      <c r="D10">
        <v>6074</v>
      </c>
      <c r="E10">
        <v>6318</v>
      </c>
      <c r="F10">
        <v>6153</v>
      </c>
      <c r="G10">
        <v>6186</v>
      </c>
      <c r="H10">
        <v>6300</v>
      </c>
      <c r="I10">
        <v>6144</v>
      </c>
      <c r="J10">
        <v>6521</v>
      </c>
      <c r="L10" t="s">
        <v>71</v>
      </c>
      <c r="M10">
        <v>0.109</v>
      </c>
      <c r="N10">
        <v>0.11</v>
      </c>
      <c r="O10">
        <v>0.104</v>
      </c>
      <c r="P10">
        <v>0.11</v>
      </c>
      <c r="Q10">
        <v>0.111</v>
      </c>
      <c r="R10">
        <v>0.106</v>
      </c>
      <c r="S10">
        <v>0.11</v>
      </c>
      <c r="T10">
        <v>0.115</v>
      </c>
      <c r="U10">
        <v>0.10299999999999999</v>
      </c>
    </row>
    <row r="11" spans="1:21" x14ac:dyDescent="0.2">
      <c r="A11" t="s">
        <v>75</v>
      </c>
      <c r="B11">
        <v>6394</v>
      </c>
      <c r="C11">
        <v>6512</v>
      </c>
      <c r="D11">
        <v>6448</v>
      </c>
      <c r="E11">
        <v>6590</v>
      </c>
      <c r="F11">
        <v>6451</v>
      </c>
      <c r="G11">
        <v>6409</v>
      </c>
      <c r="H11">
        <v>6419</v>
      </c>
      <c r="I11">
        <v>6547</v>
      </c>
      <c r="J11">
        <v>6521</v>
      </c>
      <c r="L11" t="s">
        <v>75</v>
      </c>
      <c r="M11">
        <v>0.111</v>
      </c>
      <c r="N11">
        <v>0.109</v>
      </c>
      <c r="O11">
        <v>0.104</v>
      </c>
      <c r="P11">
        <v>0.11899999999999999</v>
      </c>
      <c r="Q11">
        <v>0.11</v>
      </c>
      <c r="R11">
        <v>0.112</v>
      </c>
      <c r="S11">
        <v>0.107</v>
      </c>
      <c r="T11">
        <v>0.113</v>
      </c>
      <c r="U11">
        <v>0.11</v>
      </c>
    </row>
    <row r="12" spans="1:21" x14ac:dyDescent="0.2">
      <c r="A12" t="s">
        <v>76</v>
      </c>
      <c r="B12">
        <v>6022</v>
      </c>
      <c r="C12">
        <v>6230</v>
      </c>
      <c r="D12">
        <v>6135</v>
      </c>
      <c r="E12">
        <v>6233</v>
      </c>
      <c r="F12">
        <v>6155</v>
      </c>
      <c r="G12">
        <v>6352</v>
      </c>
      <c r="H12">
        <v>6207</v>
      </c>
      <c r="I12">
        <v>6265</v>
      </c>
      <c r="J12">
        <v>6191</v>
      </c>
      <c r="L12" t="s">
        <v>76</v>
      </c>
      <c r="M12">
        <v>0.105</v>
      </c>
      <c r="N12">
        <v>0.11</v>
      </c>
      <c r="O12">
        <v>0.11</v>
      </c>
      <c r="P12">
        <v>0.11</v>
      </c>
      <c r="Q12">
        <v>0.108</v>
      </c>
      <c r="R12">
        <v>0.10199999999999999</v>
      </c>
      <c r="S12">
        <v>0.115</v>
      </c>
      <c r="T12">
        <v>0.112</v>
      </c>
      <c r="U12">
        <v>9.8000000000000004E-2</v>
      </c>
    </row>
    <row r="13" spans="1:21" x14ac:dyDescent="0.2">
      <c r="A13" t="s">
        <v>77</v>
      </c>
      <c r="B13">
        <v>6014</v>
      </c>
      <c r="C13">
        <v>6153</v>
      </c>
      <c r="D13">
        <v>5982</v>
      </c>
      <c r="E13">
        <v>6118</v>
      </c>
      <c r="F13">
        <v>6145</v>
      </c>
      <c r="G13">
        <v>6221</v>
      </c>
      <c r="H13">
        <v>6209</v>
      </c>
      <c r="I13">
        <v>6208</v>
      </c>
      <c r="J13">
        <v>6501</v>
      </c>
      <c r="L13" t="s">
        <v>77</v>
      </c>
      <c r="M13">
        <v>0.112</v>
      </c>
      <c r="N13">
        <v>0.10199999999999999</v>
      </c>
      <c r="O13">
        <v>0.11</v>
      </c>
      <c r="P13">
        <v>0.107</v>
      </c>
      <c r="Q13">
        <v>0.104</v>
      </c>
      <c r="R13">
        <v>0.112</v>
      </c>
      <c r="S13">
        <v>0.107</v>
      </c>
      <c r="T13">
        <v>0.115</v>
      </c>
      <c r="U13">
        <v>0.10199999999999999</v>
      </c>
    </row>
    <row r="14" spans="1:21" x14ac:dyDescent="0.2">
      <c r="A14" t="s">
        <v>78</v>
      </c>
      <c r="B14">
        <v>6136</v>
      </c>
      <c r="C14">
        <v>6227</v>
      </c>
      <c r="D14">
        <v>6362</v>
      </c>
      <c r="E14">
        <v>6150</v>
      </c>
      <c r="F14">
        <v>6243</v>
      </c>
      <c r="G14">
        <v>6288</v>
      </c>
      <c r="H14">
        <v>6064</v>
      </c>
      <c r="I14">
        <v>6376</v>
      </c>
      <c r="J14">
        <v>6659</v>
      </c>
      <c r="L14" t="s">
        <v>78</v>
      </c>
      <c r="M14">
        <v>0.109</v>
      </c>
      <c r="N14">
        <v>0.10299999999999999</v>
      </c>
      <c r="O14">
        <v>0.108</v>
      </c>
      <c r="P14">
        <v>0.1</v>
      </c>
      <c r="Q14">
        <v>0.106</v>
      </c>
      <c r="R14">
        <v>0.106</v>
      </c>
      <c r="S14">
        <v>0.108</v>
      </c>
      <c r="T14">
        <v>0.105</v>
      </c>
      <c r="U14">
        <v>0.1</v>
      </c>
    </row>
    <row r="16" spans="1:21" x14ac:dyDescent="0.2">
      <c r="A16" s="24" t="s">
        <v>39</v>
      </c>
      <c r="B16" t="s">
        <v>86</v>
      </c>
      <c r="C16" t="s">
        <v>87</v>
      </c>
      <c r="D16" t="s">
        <v>79</v>
      </c>
      <c r="E16" t="s">
        <v>80</v>
      </c>
      <c r="F16" t="s">
        <v>81</v>
      </c>
      <c r="G16" t="s">
        <v>82</v>
      </c>
      <c r="H16" t="s">
        <v>83</v>
      </c>
      <c r="I16" t="s">
        <v>84</v>
      </c>
      <c r="J16" t="s">
        <v>85</v>
      </c>
      <c r="L16" s="24" t="s">
        <v>39</v>
      </c>
      <c r="M16" t="s">
        <v>86</v>
      </c>
      <c r="N16" t="s">
        <v>87</v>
      </c>
      <c r="O16" t="s">
        <v>79</v>
      </c>
      <c r="P16" t="s">
        <v>80</v>
      </c>
      <c r="Q16" t="s">
        <v>81</v>
      </c>
      <c r="R16" t="s">
        <v>82</v>
      </c>
      <c r="S16" t="s">
        <v>83</v>
      </c>
      <c r="T16" t="s">
        <v>84</v>
      </c>
      <c r="U16" t="s">
        <v>85</v>
      </c>
    </row>
    <row r="17" spans="1:21" x14ac:dyDescent="0.2">
      <c r="A17" t="s">
        <v>70</v>
      </c>
      <c r="B17">
        <v>6537</v>
      </c>
      <c r="C17">
        <v>6232</v>
      </c>
      <c r="D17">
        <v>6376</v>
      </c>
      <c r="E17">
        <v>6127</v>
      </c>
      <c r="F17">
        <v>6585</v>
      </c>
      <c r="G17">
        <v>6458</v>
      </c>
      <c r="H17">
        <v>6612</v>
      </c>
      <c r="I17">
        <v>6694</v>
      </c>
      <c r="J17">
        <v>6373</v>
      </c>
      <c r="L17" t="s">
        <v>70</v>
      </c>
      <c r="M17">
        <v>0.123</v>
      </c>
      <c r="N17">
        <v>0.123</v>
      </c>
      <c r="O17">
        <v>0.107</v>
      </c>
      <c r="P17">
        <v>0.127</v>
      </c>
      <c r="Q17">
        <v>0.128</v>
      </c>
      <c r="R17">
        <v>0.114</v>
      </c>
      <c r="S17">
        <v>0.13100000000000001</v>
      </c>
      <c r="T17">
        <v>0.13500000000000001</v>
      </c>
      <c r="U17">
        <v>0.10100000000000001</v>
      </c>
    </row>
    <row r="18" spans="1:21" x14ac:dyDescent="0.2">
      <c r="A18" t="s">
        <v>73</v>
      </c>
      <c r="B18">
        <v>6399</v>
      </c>
      <c r="C18">
        <v>6117</v>
      </c>
      <c r="D18">
        <v>6094</v>
      </c>
      <c r="E18">
        <v>6434</v>
      </c>
      <c r="F18">
        <v>6426</v>
      </c>
      <c r="G18">
        <v>6257</v>
      </c>
      <c r="H18">
        <v>6565</v>
      </c>
      <c r="I18">
        <v>6432</v>
      </c>
      <c r="J18">
        <v>6536</v>
      </c>
      <c r="L18" t="s">
        <v>73</v>
      </c>
      <c r="M18">
        <v>0.13100000000000001</v>
      </c>
      <c r="N18">
        <v>0.123</v>
      </c>
      <c r="O18">
        <v>0.107</v>
      </c>
      <c r="P18">
        <v>0.128</v>
      </c>
      <c r="Q18">
        <v>0.13</v>
      </c>
      <c r="R18">
        <v>0.114</v>
      </c>
      <c r="S18">
        <v>0.128</v>
      </c>
      <c r="T18">
        <v>0.13400000000000001</v>
      </c>
      <c r="U18">
        <v>0.108</v>
      </c>
    </row>
    <row r="19" spans="1:21" x14ac:dyDescent="0.2">
      <c r="A19" t="s">
        <v>72</v>
      </c>
      <c r="B19">
        <v>6231</v>
      </c>
      <c r="C19">
        <v>6125</v>
      </c>
      <c r="D19">
        <v>6132</v>
      </c>
      <c r="E19">
        <v>6369</v>
      </c>
      <c r="F19">
        <v>6249</v>
      </c>
      <c r="G19">
        <v>6311</v>
      </c>
      <c r="H19">
        <v>6430</v>
      </c>
      <c r="I19">
        <v>6429</v>
      </c>
      <c r="J19">
        <v>6606</v>
      </c>
      <c r="L19" t="s">
        <v>72</v>
      </c>
      <c r="M19">
        <v>0.127</v>
      </c>
      <c r="N19">
        <v>0.12</v>
      </c>
      <c r="O19">
        <v>0.107</v>
      </c>
      <c r="P19">
        <v>0.13</v>
      </c>
      <c r="Q19">
        <v>0.122</v>
      </c>
      <c r="R19">
        <v>0.11600000000000001</v>
      </c>
      <c r="S19">
        <v>0.13</v>
      </c>
      <c r="T19">
        <v>0.13200000000000001</v>
      </c>
      <c r="U19">
        <v>0.104</v>
      </c>
    </row>
    <row r="20" spans="1:21" x14ac:dyDescent="0.2">
      <c r="A20" t="s">
        <v>71</v>
      </c>
      <c r="B20">
        <v>6486</v>
      </c>
      <c r="C20">
        <v>6337</v>
      </c>
      <c r="D20">
        <v>6064</v>
      </c>
      <c r="E20">
        <v>6338</v>
      </c>
      <c r="F20">
        <v>6339</v>
      </c>
      <c r="G20">
        <v>6288</v>
      </c>
      <c r="H20">
        <v>6344</v>
      </c>
      <c r="I20">
        <v>6257</v>
      </c>
      <c r="J20">
        <v>6349</v>
      </c>
      <c r="L20" t="s">
        <v>71</v>
      </c>
      <c r="M20">
        <v>0.12</v>
      </c>
      <c r="N20">
        <v>0.127</v>
      </c>
      <c r="O20">
        <v>0.108</v>
      </c>
      <c r="P20">
        <v>0.124</v>
      </c>
      <c r="Q20">
        <v>0.12</v>
      </c>
      <c r="R20">
        <v>0.11899999999999999</v>
      </c>
      <c r="S20">
        <v>0.122</v>
      </c>
      <c r="T20">
        <v>0.129</v>
      </c>
      <c r="U20">
        <v>0.10299999999999999</v>
      </c>
    </row>
    <row r="21" spans="1:21" x14ac:dyDescent="0.2">
      <c r="A21" t="s">
        <v>75</v>
      </c>
      <c r="B21">
        <v>7212</v>
      </c>
      <c r="C21">
        <v>6362</v>
      </c>
      <c r="D21">
        <v>6516</v>
      </c>
      <c r="E21">
        <v>6998</v>
      </c>
      <c r="F21">
        <v>6523</v>
      </c>
      <c r="G21">
        <v>6553</v>
      </c>
      <c r="H21">
        <v>6503</v>
      </c>
      <c r="I21">
        <v>6699</v>
      </c>
      <c r="J21">
        <v>6453</v>
      </c>
      <c r="L21" t="s">
        <v>75</v>
      </c>
      <c r="M21">
        <v>0.13100000000000001</v>
      </c>
      <c r="N21">
        <v>0.127</v>
      </c>
      <c r="O21">
        <v>0.113</v>
      </c>
      <c r="P21">
        <v>0.123</v>
      </c>
      <c r="Q21">
        <v>0.122</v>
      </c>
      <c r="R21">
        <v>0.11</v>
      </c>
      <c r="S21">
        <v>0.13</v>
      </c>
      <c r="T21">
        <v>0.13500000000000001</v>
      </c>
      <c r="U21">
        <v>0.1</v>
      </c>
    </row>
    <row r="22" spans="1:21" x14ac:dyDescent="0.2">
      <c r="A22" t="s">
        <v>76</v>
      </c>
      <c r="B22">
        <v>6152</v>
      </c>
      <c r="C22">
        <v>6300</v>
      </c>
      <c r="D22">
        <v>6363</v>
      </c>
      <c r="E22">
        <v>6351</v>
      </c>
      <c r="F22">
        <v>6304</v>
      </c>
      <c r="G22">
        <v>6300</v>
      </c>
      <c r="H22">
        <v>6339</v>
      </c>
      <c r="I22">
        <v>6371</v>
      </c>
      <c r="J22">
        <v>6444</v>
      </c>
      <c r="L22" t="s">
        <v>76</v>
      </c>
      <c r="M22">
        <v>0.127</v>
      </c>
      <c r="N22">
        <v>0.11600000000000001</v>
      </c>
      <c r="O22">
        <v>0.114</v>
      </c>
      <c r="P22">
        <v>0.125</v>
      </c>
      <c r="Q22">
        <v>0.11899999999999999</v>
      </c>
      <c r="R22">
        <v>0.11799999999999999</v>
      </c>
      <c r="S22">
        <v>0.122</v>
      </c>
      <c r="T22">
        <v>0.13</v>
      </c>
      <c r="U22">
        <v>0.11</v>
      </c>
    </row>
    <row r="23" spans="1:21" x14ac:dyDescent="0.2">
      <c r="A23" t="s">
        <v>77</v>
      </c>
      <c r="B23">
        <v>6089</v>
      </c>
      <c r="C23">
        <v>6153</v>
      </c>
      <c r="D23">
        <v>6256</v>
      </c>
      <c r="E23">
        <v>6387</v>
      </c>
      <c r="F23">
        <v>6265</v>
      </c>
      <c r="G23">
        <v>6256</v>
      </c>
      <c r="H23">
        <v>6163</v>
      </c>
      <c r="I23">
        <v>6429</v>
      </c>
      <c r="J23">
        <v>6548</v>
      </c>
      <c r="L23" t="s">
        <v>77</v>
      </c>
      <c r="M23">
        <v>0.122</v>
      </c>
      <c r="N23">
        <v>0.128</v>
      </c>
      <c r="O23">
        <v>0.111</v>
      </c>
      <c r="P23">
        <v>0.121</v>
      </c>
      <c r="Q23">
        <v>0.126</v>
      </c>
      <c r="R23">
        <v>0.115</v>
      </c>
      <c r="S23">
        <v>0.122</v>
      </c>
      <c r="T23">
        <v>0.13100000000000001</v>
      </c>
      <c r="U23">
        <v>0.11</v>
      </c>
    </row>
    <row r="24" spans="1:21" x14ac:dyDescent="0.2">
      <c r="A24" t="s">
        <v>78</v>
      </c>
      <c r="B24">
        <v>6121</v>
      </c>
      <c r="C24">
        <v>6350</v>
      </c>
      <c r="D24">
        <v>6360</v>
      </c>
      <c r="E24">
        <v>6349</v>
      </c>
      <c r="F24">
        <v>6204</v>
      </c>
      <c r="G24">
        <v>6273</v>
      </c>
      <c r="H24">
        <v>6399</v>
      </c>
      <c r="I24">
        <v>6399</v>
      </c>
      <c r="J24">
        <v>6573</v>
      </c>
      <c r="L24" t="s">
        <v>78</v>
      </c>
      <c r="M24">
        <v>0.11799999999999999</v>
      </c>
      <c r="N24">
        <v>0.124</v>
      </c>
      <c r="O24">
        <v>0.106</v>
      </c>
      <c r="P24">
        <v>0.12</v>
      </c>
      <c r="Q24">
        <v>0.12</v>
      </c>
      <c r="R24">
        <v>0.106</v>
      </c>
      <c r="S24">
        <v>0.125</v>
      </c>
      <c r="T24">
        <v>0.127</v>
      </c>
      <c r="U24">
        <v>9.7000000000000003E-2</v>
      </c>
    </row>
    <row r="26" spans="1:21" x14ac:dyDescent="0.2">
      <c r="A26" s="24" t="s">
        <v>40</v>
      </c>
      <c r="B26" t="s">
        <v>86</v>
      </c>
      <c r="C26" t="s">
        <v>87</v>
      </c>
      <c r="D26" t="s">
        <v>79</v>
      </c>
      <c r="E26" t="s">
        <v>80</v>
      </c>
      <c r="F26" t="s">
        <v>81</v>
      </c>
      <c r="G26" t="s">
        <v>82</v>
      </c>
      <c r="H26" t="s">
        <v>83</v>
      </c>
      <c r="I26" t="s">
        <v>84</v>
      </c>
      <c r="J26" t="s">
        <v>85</v>
      </c>
      <c r="L26" s="24" t="s">
        <v>40</v>
      </c>
      <c r="M26" t="s">
        <v>86</v>
      </c>
      <c r="N26" t="s">
        <v>87</v>
      </c>
      <c r="O26" t="s">
        <v>79</v>
      </c>
      <c r="P26" t="s">
        <v>80</v>
      </c>
      <c r="Q26" t="s">
        <v>81</v>
      </c>
      <c r="R26" t="s">
        <v>82</v>
      </c>
      <c r="S26" t="s">
        <v>83</v>
      </c>
      <c r="T26" t="s">
        <v>84</v>
      </c>
      <c r="U26" t="s">
        <v>85</v>
      </c>
    </row>
    <row r="27" spans="1:21" x14ac:dyDescent="0.2">
      <c r="A27" t="s">
        <v>70</v>
      </c>
      <c r="B27">
        <v>6943</v>
      </c>
      <c r="C27">
        <v>6669</v>
      </c>
      <c r="D27">
        <v>6447</v>
      </c>
      <c r="E27">
        <v>7499</v>
      </c>
      <c r="F27">
        <v>9023</v>
      </c>
      <c r="G27">
        <v>7164</v>
      </c>
      <c r="H27">
        <v>7242</v>
      </c>
      <c r="I27">
        <v>8371</v>
      </c>
      <c r="J27">
        <v>5937</v>
      </c>
      <c r="L27" t="s">
        <v>70</v>
      </c>
      <c r="M27">
        <v>0.17899999999999999</v>
      </c>
      <c r="N27">
        <v>0.193</v>
      </c>
      <c r="O27">
        <v>0.105</v>
      </c>
      <c r="P27">
        <v>0.19700000000000001</v>
      </c>
      <c r="Q27">
        <v>0.19900000000000001</v>
      </c>
      <c r="R27">
        <v>0.16900000000000001</v>
      </c>
      <c r="S27">
        <v>0.19700000000000001</v>
      </c>
      <c r="T27">
        <v>0.20300000000000001</v>
      </c>
      <c r="U27">
        <v>0.107</v>
      </c>
    </row>
    <row r="28" spans="1:21" x14ac:dyDescent="0.2">
      <c r="A28" t="s">
        <v>73</v>
      </c>
      <c r="B28">
        <v>6635</v>
      </c>
      <c r="C28">
        <v>6374</v>
      </c>
      <c r="D28">
        <v>6161</v>
      </c>
      <c r="E28">
        <v>7031</v>
      </c>
      <c r="F28">
        <v>7097</v>
      </c>
      <c r="G28">
        <v>6921</v>
      </c>
      <c r="H28">
        <v>7123</v>
      </c>
      <c r="I28">
        <v>6812</v>
      </c>
      <c r="J28">
        <v>6078</v>
      </c>
      <c r="L28" t="s">
        <v>73</v>
      </c>
      <c r="M28">
        <v>0.183</v>
      </c>
      <c r="N28">
        <v>0.187</v>
      </c>
      <c r="O28">
        <v>0.114</v>
      </c>
      <c r="P28">
        <v>0.17799999999999999</v>
      </c>
      <c r="Q28">
        <v>0.193</v>
      </c>
      <c r="R28">
        <v>0.17</v>
      </c>
      <c r="S28">
        <v>0.188</v>
      </c>
      <c r="T28">
        <v>0.19600000000000001</v>
      </c>
      <c r="U28">
        <v>0.106</v>
      </c>
    </row>
    <row r="29" spans="1:21" x14ac:dyDescent="0.2">
      <c r="A29" t="s">
        <v>72</v>
      </c>
      <c r="B29">
        <v>6818</v>
      </c>
      <c r="C29">
        <v>6422</v>
      </c>
      <c r="D29">
        <v>6301</v>
      </c>
      <c r="E29">
        <v>7051</v>
      </c>
      <c r="F29">
        <v>7076</v>
      </c>
      <c r="G29">
        <v>7083</v>
      </c>
      <c r="H29">
        <v>6971</v>
      </c>
      <c r="I29">
        <v>6929</v>
      </c>
      <c r="J29">
        <v>6438</v>
      </c>
      <c r="L29" t="s">
        <v>72</v>
      </c>
      <c r="M29">
        <v>0.17499999999999999</v>
      </c>
      <c r="N29">
        <v>0.187</v>
      </c>
      <c r="O29">
        <v>0.108</v>
      </c>
      <c r="P29">
        <v>0.184</v>
      </c>
      <c r="Q29">
        <v>0.19700000000000001</v>
      </c>
      <c r="R29">
        <v>0.161</v>
      </c>
      <c r="S29">
        <v>0.189</v>
      </c>
      <c r="T29">
        <v>0.193</v>
      </c>
      <c r="U29">
        <v>0.10199999999999999</v>
      </c>
    </row>
    <row r="30" spans="1:21" x14ac:dyDescent="0.2">
      <c r="A30" t="s">
        <v>71</v>
      </c>
      <c r="B30">
        <v>6812</v>
      </c>
      <c r="C30">
        <v>6497</v>
      </c>
      <c r="D30">
        <v>6167</v>
      </c>
      <c r="E30">
        <v>6837</v>
      </c>
      <c r="F30">
        <v>6609</v>
      </c>
      <c r="G30">
        <v>7172</v>
      </c>
      <c r="H30">
        <v>6922</v>
      </c>
      <c r="I30">
        <v>6913</v>
      </c>
      <c r="J30">
        <v>6300</v>
      </c>
      <c r="L30" t="s">
        <v>71</v>
      </c>
      <c r="M30">
        <v>0.17299999999999999</v>
      </c>
      <c r="N30">
        <v>0.185</v>
      </c>
      <c r="O30">
        <v>0.11</v>
      </c>
      <c r="P30">
        <v>0.17899999999999999</v>
      </c>
      <c r="Q30">
        <v>0.19</v>
      </c>
      <c r="R30">
        <v>0.17</v>
      </c>
      <c r="S30">
        <v>0.182</v>
      </c>
      <c r="T30">
        <v>0.19800000000000001</v>
      </c>
      <c r="U30">
        <v>0.108</v>
      </c>
    </row>
    <row r="31" spans="1:21" x14ac:dyDescent="0.2">
      <c r="A31" t="s">
        <v>75</v>
      </c>
      <c r="B31">
        <v>6971</v>
      </c>
      <c r="C31">
        <v>6751</v>
      </c>
      <c r="D31">
        <v>6940</v>
      </c>
      <c r="E31">
        <v>7100</v>
      </c>
      <c r="F31">
        <v>6898</v>
      </c>
      <c r="G31">
        <v>8344</v>
      </c>
      <c r="H31">
        <v>7067</v>
      </c>
      <c r="I31">
        <v>7188</v>
      </c>
      <c r="J31">
        <v>6272</v>
      </c>
      <c r="L31" t="s">
        <v>75</v>
      </c>
      <c r="M31">
        <v>0.184</v>
      </c>
      <c r="N31">
        <v>0.193</v>
      </c>
      <c r="O31">
        <v>0.14899999999999999</v>
      </c>
      <c r="P31">
        <v>0.187</v>
      </c>
      <c r="Q31">
        <v>0.19700000000000001</v>
      </c>
      <c r="R31">
        <v>0.16700000000000001</v>
      </c>
      <c r="S31">
        <v>0.20300000000000001</v>
      </c>
      <c r="T31">
        <v>0.20499999999999999</v>
      </c>
      <c r="U31">
        <v>9.5000000000000001E-2</v>
      </c>
    </row>
    <row r="32" spans="1:21" x14ac:dyDescent="0.2">
      <c r="A32" t="s">
        <v>76</v>
      </c>
      <c r="B32">
        <v>6816</v>
      </c>
      <c r="C32">
        <v>6704</v>
      </c>
      <c r="D32">
        <v>7044</v>
      </c>
      <c r="E32">
        <v>7025</v>
      </c>
      <c r="F32">
        <v>6678</v>
      </c>
      <c r="G32">
        <v>7002</v>
      </c>
      <c r="H32">
        <v>6848</v>
      </c>
      <c r="I32">
        <v>7098</v>
      </c>
      <c r="J32">
        <v>6364</v>
      </c>
      <c r="L32" t="s">
        <v>76</v>
      </c>
      <c r="M32">
        <v>0.188</v>
      </c>
      <c r="N32">
        <v>0.18</v>
      </c>
      <c r="O32">
        <v>0.14899999999999999</v>
      </c>
      <c r="P32">
        <v>0.189</v>
      </c>
      <c r="Q32">
        <v>0.186</v>
      </c>
      <c r="R32">
        <v>0.159</v>
      </c>
      <c r="S32">
        <v>0.19500000000000001</v>
      </c>
      <c r="T32">
        <v>0.19</v>
      </c>
      <c r="U32">
        <v>0.107</v>
      </c>
    </row>
    <row r="33" spans="1:21" x14ac:dyDescent="0.2">
      <c r="A33" t="s">
        <v>77</v>
      </c>
      <c r="B33">
        <v>6768</v>
      </c>
      <c r="C33">
        <v>6541</v>
      </c>
      <c r="D33">
        <v>7001</v>
      </c>
      <c r="E33">
        <v>6708</v>
      </c>
      <c r="F33">
        <v>6683</v>
      </c>
      <c r="G33">
        <v>6844</v>
      </c>
      <c r="H33">
        <v>6702</v>
      </c>
      <c r="I33">
        <v>7029</v>
      </c>
      <c r="J33">
        <v>6421</v>
      </c>
      <c r="L33" t="s">
        <v>77</v>
      </c>
      <c r="M33">
        <v>0.17799999999999999</v>
      </c>
      <c r="N33">
        <v>0.188</v>
      </c>
      <c r="O33">
        <v>0.14599999999999999</v>
      </c>
      <c r="P33">
        <v>0.18</v>
      </c>
      <c r="Q33">
        <v>0.19400000000000001</v>
      </c>
      <c r="R33">
        <v>0.16500000000000001</v>
      </c>
      <c r="S33">
        <v>0.19</v>
      </c>
      <c r="T33">
        <v>0.19800000000000001</v>
      </c>
      <c r="U33">
        <v>0.106</v>
      </c>
    </row>
    <row r="34" spans="1:21" x14ac:dyDescent="0.2">
      <c r="A34" t="s">
        <v>78</v>
      </c>
      <c r="B34">
        <v>6627</v>
      </c>
      <c r="C34">
        <v>6494</v>
      </c>
      <c r="D34">
        <v>6965</v>
      </c>
      <c r="E34">
        <v>7083</v>
      </c>
      <c r="F34">
        <v>6643</v>
      </c>
      <c r="G34">
        <v>7035</v>
      </c>
      <c r="H34">
        <v>6716</v>
      </c>
      <c r="I34">
        <v>7004</v>
      </c>
      <c r="J34">
        <v>6441</v>
      </c>
      <c r="L34" t="s">
        <v>78</v>
      </c>
      <c r="M34">
        <v>0.17799999999999999</v>
      </c>
      <c r="N34">
        <v>0.186</v>
      </c>
      <c r="O34">
        <v>0.156</v>
      </c>
      <c r="P34">
        <v>0.185</v>
      </c>
      <c r="Q34">
        <v>0.187</v>
      </c>
      <c r="R34">
        <v>0.16</v>
      </c>
      <c r="S34">
        <v>0.192</v>
      </c>
      <c r="T34">
        <v>0.20200000000000001</v>
      </c>
      <c r="U34">
        <v>9.6000000000000002E-2</v>
      </c>
    </row>
    <row r="36" spans="1:21" x14ac:dyDescent="0.2">
      <c r="A36" s="24" t="s">
        <v>41</v>
      </c>
      <c r="B36" t="s">
        <v>86</v>
      </c>
      <c r="C36" t="s">
        <v>87</v>
      </c>
      <c r="D36" t="s">
        <v>79</v>
      </c>
      <c r="E36" t="s">
        <v>80</v>
      </c>
      <c r="F36" t="s">
        <v>81</v>
      </c>
      <c r="G36" t="s">
        <v>82</v>
      </c>
      <c r="H36" t="s">
        <v>83</v>
      </c>
      <c r="I36" t="s">
        <v>84</v>
      </c>
      <c r="J36" t="s">
        <v>85</v>
      </c>
      <c r="L36" s="24" t="s">
        <v>41</v>
      </c>
      <c r="M36" t="s">
        <v>86</v>
      </c>
      <c r="N36" t="s">
        <v>87</v>
      </c>
      <c r="O36" t="s">
        <v>79</v>
      </c>
      <c r="P36" t="s">
        <v>80</v>
      </c>
      <c r="Q36" t="s">
        <v>81</v>
      </c>
      <c r="R36" t="s">
        <v>82</v>
      </c>
      <c r="S36" t="s">
        <v>83</v>
      </c>
      <c r="T36" t="s">
        <v>84</v>
      </c>
      <c r="U36" t="s">
        <v>85</v>
      </c>
    </row>
    <row r="37" spans="1:21" x14ac:dyDescent="0.2">
      <c r="A37" t="s">
        <v>70</v>
      </c>
      <c r="B37">
        <v>7482</v>
      </c>
      <c r="C37">
        <v>7043</v>
      </c>
      <c r="D37">
        <v>6505</v>
      </c>
      <c r="E37">
        <v>7975</v>
      </c>
      <c r="F37">
        <v>7391</v>
      </c>
      <c r="G37">
        <v>9561</v>
      </c>
      <c r="H37">
        <v>7603</v>
      </c>
      <c r="I37">
        <v>7281</v>
      </c>
      <c r="J37">
        <v>6241</v>
      </c>
      <c r="L37" t="s">
        <v>70</v>
      </c>
      <c r="M37">
        <v>0.254</v>
      </c>
      <c r="N37">
        <v>0.26600000000000001</v>
      </c>
      <c r="O37">
        <v>0.13100000000000001</v>
      </c>
      <c r="P37">
        <v>0.25800000000000001</v>
      </c>
      <c r="Q37">
        <v>0.27100000000000002</v>
      </c>
      <c r="R37">
        <v>0.25700000000000001</v>
      </c>
      <c r="S37">
        <v>0.252</v>
      </c>
      <c r="T37">
        <v>0.26300000000000001</v>
      </c>
      <c r="U37">
        <v>0.115</v>
      </c>
    </row>
    <row r="38" spans="1:21" x14ac:dyDescent="0.2">
      <c r="A38" t="s">
        <v>73</v>
      </c>
      <c r="B38">
        <v>7654</v>
      </c>
      <c r="C38">
        <v>6975</v>
      </c>
      <c r="D38">
        <v>6442</v>
      </c>
      <c r="E38">
        <v>7803</v>
      </c>
      <c r="F38">
        <v>6966</v>
      </c>
      <c r="G38">
        <v>7751</v>
      </c>
      <c r="H38">
        <v>7236</v>
      </c>
      <c r="I38">
        <v>7239</v>
      </c>
      <c r="J38">
        <v>6204</v>
      </c>
      <c r="L38" t="s">
        <v>73</v>
      </c>
      <c r="M38">
        <v>0.25700000000000001</v>
      </c>
      <c r="N38">
        <v>0.245</v>
      </c>
      <c r="O38">
        <v>0.129</v>
      </c>
      <c r="P38">
        <v>0.26300000000000001</v>
      </c>
      <c r="Q38">
        <v>0.316</v>
      </c>
      <c r="R38">
        <v>0.252</v>
      </c>
      <c r="S38">
        <v>0.26200000000000001</v>
      </c>
      <c r="T38">
        <v>0.26800000000000002</v>
      </c>
      <c r="U38">
        <v>0.107</v>
      </c>
    </row>
    <row r="39" spans="1:21" x14ac:dyDescent="0.2">
      <c r="A39" t="s">
        <v>72</v>
      </c>
      <c r="B39">
        <v>7628</v>
      </c>
      <c r="C39">
        <v>6966</v>
      </c>
      <c r="D39">
        <v>6407</v>
      </c>
      <c r="E39">
        <v>8142</v>
      </c>
      <c r="F39">
        <v>7129</v>
      </c>
      <c r="G39">
        <v>7893</v>
      </c>
      <c r="H39">
        <v>7471</v>
      </c>
      <c r="I39">
        <v>7172</v>
      </c>
      <c r="J39">
        <v>6425</v>
      </c>
      <c r="L39" t="s">
        <v>72</v>
      </c>
      <c r="M39">
        <v>0.254</v>
      </c>
      <c r="N39">
        <v>0.24</v>
      </c>
      <c r="O39">
        <v>0.127</v>
      </c>
      <c r="P39">
        <v>0.27</v>
      </c>
      <c r="Q39">
        <v>0.29799999999999999</v>
      </c>
      <c r="R39">
        <v>0.253</v>
      </c>
      <c r="S39">
        <v>0.28199999999999997</v>
      </c>
      <c r="T39">
        <v>0.28999999999999998</v>
      </c>
      <c r="U39">
        <v>0.10299999999999999</v>
      </c>
    </row>
    <row r="40" spans="1:21" x14ac:dyDescent="0.2">
      <c r="A40" t="s">
        <v>71</v>
      </c>
      <c r="B40">
        <v>7711</v>
      </c>
      <c r="C40">
        <v>7133</v>
      </c>
      <c r="D40">
        <v>6513</v>
      </c>
      <c r="E40">
        <v>7696</v>
      </c>
      <c r="F40">
        <v>7062</v>
      </c>
      <c r="G40">
        <v>7877</v>
      </c>
      <c r="H40">
        <v>7271</v>
      </c>
      <c r="I40">
        <v>7220</v>
      </c>
      <c r="J40">
        <v>6143</v>
      </c>
      <c r="L40" t="s">
        <v>71</v>
      </c>
      <c r="M40">
        <v>0.248</v>
      </c>
      <c r="N40">
        <v>0.24199999999999999</v>
      </c>
      <c r="O40">
        <v>0.129</v>
      </c>
      <c r="P40">
        <v>0.27700000000000002</v>
      </c>
      <c r="Q40">
        <v>0.28399999999999997</v>
      </c>
      <c r="R40">
        <v>0.28599999999999998</v>
      </c>
      <c r="S40">
        <v>0.29199999999999998</v>
      </c>
      <c r="T40">
        <v>0.313</v>
      </c>
      <c r="U40">
        <v>0.107</v>
      </c>
    </row>
    <row r="41" spans="1:21" x14ac:dyDescent="0.2">
      <c r="A41" t="s">
        <v>75</v>
      </c>
      <c r="B41">
        <v>7842</v>
      </c>
      <c r="C41">
        <v>7316</v>
      </c>
      <c r="D41">
        <v>10172</v>
      </c>
      <c r="E41">
        <v>8267</v>
      </c>
      <c r="F41">
        <v>8617</v>
      </c>
      <c r="G41">
        <v>7611</v>
      </c>
      <c r="H41">
        <v>7640</v>
      </c>
      <c r="I41">
        <v>7343</v>
      </c>
      <c r="J41">
        <v>6257</v>
      </c>
      <c r="L41" t="s">
        <v>75</v>
      </c>
      <c r="M41">
        <v>0.27400000000000002</v>
      </c>
      <c r="N41">
        <v>0.245</v>
      </c>
      <c r="O41">
        <v>0.34899999999999998</v>
      </c>
      <c r="P41">
        <v>0.317</v>
      </c>
      <c r="Q41">
        <v>0.316</v>
      </c>
      <c r="R41">
        <v>0.307</v>
      </c>
      <c r="S41">
        <v>0.315</v>
      </c>
      <c r="T41">
        <v>0.38900000000000001</v>
      </c>
      <c r="U41">
        <v>0.10199999999999999</v>
      </c>
    </row>
    <row r="42" spans="1:21" x14ac:dyDescent="0.2">
      <c r="A42" t="s">
        <v>76</v>
      </c>
      <c r="B42">
        <v>7637</v>
      </c>
      <c r="C42">
        <v>7208</v>
      </c>
      <c r="D42">
        <v>7842</v>
      </c>
      <c r="E42">
        <v>7450</v>
      </c>
      <c r="F42">
        <v>7706</v>
      </c>
      <c r="G42">
        <v>7727</v>
      </c>
      <c r="H42">
        <v>7247</v>
      </c>
      <c r="I42">
        <v>7132</v>
      </c>
      <c r="J42">
        <v>6172</v>
      </c>
      <c r="L42" t="s">
        <v>76</v>
      </c>
      <c r="M42">
        <v>0.25</v>
      </c>
      <c r="N42">
        <v>0.24099999999999999</v>
      </c>
      <c r="O42">
        <v>0.23100000000000001</v>
      </c>
      <c r="P42">
        <v>0.27900000000000003</v>
      </c>
      <c r="Q42">
        <v>0.308</v>
      </c>
      <c r="R42">
        <v>0.27600000000000002</v>
      </c>
      <c r="S42">
        <v>0.27500000000000002</v>
      </c>
      <c r="T42">
        <v>0.32500000000000001</v>
      </c>
      <c r="U42">
        <v>0.104</v>
      </c>
    </row>
    <row r="43" spans="1:21" x14ac:dyDescent="0.2">
      <c r="A43" t="s">
        <v>77</v>
      </c>
      <c r="B43">
        <v>7520</v>
      </c>
      <c r="C43">
        <v>6938</v>
      </c>
      <c r="D43">
        <v>7641</v>
      </c>
      <c r="E43">
        <v>8095</v>
      </c>
      <c r="F43">
        <v>7129</v>
      </c>
      <c r="G43">
        <v>7709</v>
      </c>
      <c r="H43">
        <v>7537</v>
      </c>
      <c r="I43">
        <v>7301</v>
      </c>
      <c r="J43">
        <v>6410</v>
      </c>
      <c r="L43" t="s">
        <v>77</v>
      </c>
      <c r="M43">
        <v>0.248</v>
      </c>
      <c r="N43">
        <v>0.246</v>
      </c>
      <c r="O43">
        <v>0.22600000000000001</v>
      </c>
      <c r="P43">
        <v>0.25900000000000001</v>
      </c>
      <c r="Q43">
        <v>0.255</v>
      </c>
      <c r="R43">
        <v>0.23599999999999999</v>
      </c>
      <c r="S43">
        <v>0.27100000000000002</v>
      </c>
      <c r="T43">
        <v>0.26</v>
      </c>
      <c r="U43">
        <v>0.1</v>
      </c>
    </row>
    <row r="44" spans="1:21" x14ac:dyDescent="0.2">
      <c r="A44" t="s">
        <v>78</v>
      </c>
      <c r="B44">
        <v>7398</v>
      </c>
      <c r="C44">
        <v>7057</v>
      </c>
      <c r="D44">
        <v>8071</v>
      </c>
      <c r="E44">
        <v>8550</v>
      </c>
      <c r="F44">
        <v>7294</v>
      </c>
      <c r="G44">
        <v>8133</v>
      </c>
      <c r="H44">
        <v>7559</v>
      </c>
      <c r="I44">
        <v>7525</v>
      </c>
      <c r="J44">
        <v>6753</v>
      </c>
      <c r="L44" t="s">
        <v>78</v>
      </c>
      <c r="M44">
        <v>0.252</v>
      </c>
      <c r="N44">
        <v>0.24199999999999999</v>
      </c>
      <c r="O44">
        <v>0.22600000000000001</v>
      </c>
      <c r="P44">
        <v>0.26500000000000001</v>
      </c>
      <c r="Q44">
        <v>0.252</v>
      </c>
      <c r="R44">
        <v>0.23799999999999999</v>
      </c>
      <c r="S44">
        <v>0.252</v>
      </c>
      <c r="T44">
        <v>0.224</v>
      </c>
      <c r="U44">
        <v>0.106</v>
      </c>
    </row>
    <row r="49" spans="2:10" x14ac:dyDescent="0.2">
      <c r="B49" t="s">
        <v>163</v>
      </c>
    </row>
    <row r="50" spans="2:10" x14ac:dyDescent="0.2">
      <c r="B50" t="s">
        <v>91</v>
      </c>
      <c r="C50" t="s">
        <v>101</v>
      </c>
      <c r="D50" t="s">
        <v>108</v>
      </c>
      <c r="E50" t="s">
        <v>109</v>
      </c>
      <c r="F50" t="s">
        <v>110</v>
      </c>
      <c r="G50" t="s">
        <v>111</v>
      </c>
      <c r="H50" t="s">
        <v>112</v>
      </c>
      <c r="I50" t="s">
        <v>113</v>
      </c>
      <c r="J50" t="s">
        <v>114</v>
      </c>
    </row>
    <row r="51" spans="2:10" x14ac:dyDescent="0.2">
      <c r="B51" t="s">
        <v>92</v>
      </c>
      <c r="C51" t="s">
        <v>102</v>
      </c>
      <c r="D51" t="s">
        <v>115</v>
      </c>
      <c r="E51" t="s">
        <v>116</v>
      </c>
      <c r="F51" t="s">
        <v>117</v>
      </c>
      <c r="G51" t="s">
        <v>118</v>
      </c>
      <c r="H51" t="s">
        <v>119</v>
      </c>
      <c r="I51" t="s">
        <v>120</v>
      </c>
      <c r="J51" t="s">
        <v>121</v>
      </c>
    </row>
    <row r="52" spans="2:10" x14ac:dyDescent="0.2">
      <c r="B52" t="s">
        <v>95</v>
      </c>
      <c r="C52" t="s">
        <v>94</v>
      </c>
      <c r="D52" t="s">
        <v>93</v>
      </c>
      <c r="E52" t="s">
        <v>122</v>
      </c>
      <c r="F52" t="s">
        <v>123</v>
      </c>
      <c r="G52" t="s">
        <v>124</v>
      </c>
      <c r="H52" t="s">
        <v>125</v>
      </c>
      <c r="I52" t="s">
        <v>126</v>
      </c>
      <c r="J52" t="s">
        <v>127</v>
      </c>
    </row>
    <row r="53" spans="2:10" x14ac:dyDescent="0.2">
      <c r="B53" t="s">
        <v>96</v>
      </c>
      <c r="C53" t="s">
        <v>103</v>
      </c>
      <c r="D53" t="s">
        <v>128</v>
      </c>
      <c r="E53" t="s">
        <v>129</v>
      </c>
      <c r="F53" t="s">
        <v>130</v>
      </c>
      <c r="G53" t="s">
        <v>131</v>
      </c>
      <c r="H53" t="s">
        <v>132</v>
      </c>
      <c r="I53" t="s">
        <v>133</v>
      </c>
      <c r="J53" t="s">
        <v>134</v>
      </c>
    </row>
    <row r="54" spans="2:10" x14ac:dyDescent="0.2">
      <c r="B54" t="s">
        <v>97</v>
      </c>
      <c r="C54" t="s">
        <v>104</v>
      </c>
      <c r="D54" t="s">
        <v>135</v>
      </c>
      <c r="E54" t="s">
        <v>136</v>
      </c>
      <c r="F54" t="s">
        <v>137</v>
      </c>
      <c r="G54" t="s">
        <v>138</v>
      </c>
      <c r="H54" t="s">
        <v>139</v>
      </c>
      <c r="I54" t="s">
        <v>140</v>
      </c>
      <c r="J54" t="s">
        <v>141</v>
      </c>
    </row>
    <row r="55" spans="2:10" x14ac:dyDescent="0.2">
      <c r="B55" t="s">
        <v>98</v>
      </c>
      <c r="C55" t="s">
        <v>105</v>
      </c>
      <c r="D55" t="s">
        <v>142</v>
      </c>
      <c r="E55" t="s">
        <v>143</v>
      </c>
      <c r="F55" t="s">
        <v>144</v>
      </c>
      <c r="G55" t="s">
        <v>145</v>
      </c>
      <c r="H55" t="s">
        <v>146</v>
      </c>
      <c r="I55" t="s">
        <v>147</v>
      </c>
      <c r="J55" t="s">
        <v>148</v>
      </c>
    </row>
    <row r="56" spans="2:10" x14ac:dyDescent="0.2">
      <c r="B56" t="s">
        <v>99</v>
      </c>
      <c r="C56" t="s">
        <v>106</v>
      </c>
      <c r="D56" t="s">
        <v>149</v>
      </c>
      <c r="E56" t="s">
        <v>150</v>
      </c>
      <c r="F56" t="s">
        <v>151</v>
      </c>
      <c r="G56" t="s">
        <v>152</v>
      </c>
      <c r="H56" t="s">
        <v>153</v>
      </c>
      <c r="I56" t="s">
        <v>154</v>
      </c>
      <c r="J56" t="s">
        <v>155</v>
      </c>
    </row>
    <row r="57" spans="2:10" x14ac:dyDescent="0.2">
      <c r="B57" t="s">
        <v>100</v>
      </c>
      <c r="C57" t="s">
        <v>107</v>
      </c>
      <c r="D57" t="s">
        <v>156</v>
      </c>
      <c r="E57" t="s">
        <v>157</v>
      </c>
      <c r="F57" t="s">
        <v>158</v>
      </c>
      <c r="G57" t="s">
        <v>159</v>
      </c>
      <c r="H57" t="s">
        <v>160</v>
      </c>
      <c r="I57" t="s">
        <v>161</v>
      </c>
      <c r="J57" t="s">
        <v>162</v>
      </c>
    </row>
  </sheetData>
  <phoneticPr fontId="11"/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0"/>
  <sheetViews>
    <sheetView tabSelected="1" workbookViewId="0">
      <selection activeCell="AN11" sqref="AN11"/>
    </sheetView>
  </sheetViews>
  <sheetFormatPr baseColWidth="12" defaultColWidth="10.83203125" defaultRowHeight="15" x14ac:dyDescent="0.2"/>
  <cols>
    <col min="1" max="1" width="40.5" customWidth="1"/>
    <col min="2" max="2" width="9.6640625" customWidth="1"/>
    <col min="3" max="3" width="9.1640625" customWidth="1"/>
    <col min="4" max="4" width="9.33203125" customWidth="1"/>
    <col min="5" max="5" width="9.5" customWidth="1"/>
    <col min="6" max="7" width="10.83203125" hidden="1" customWidth="1"/>
    <col min="8" max="8" width="3.5" customWidth="1"/>
    <col min="9" max="9" width="9.5" customWidth="1"/>
    <col min="10" max="10" width="9" customWidth="1"/>
    <col min="11" max="12" width="9.33203125" customWidth="1"/>
    <col min="13" max="14" width="10.83203125" hidden="1" customWidth="1"/>
    <col min="15" max="15" width="3.33203125" customWidth="1"/>
    <col min="16" max="16" width="9.33203125" customWidth="1"/>
    <col min="17" max="18" width="9.5" customWidth="1"/>
    <col min="19" max="19" width="9" customWidth="1"/>
    <col min="20" max="21" width="10.83203125" hidden="1" customWidth="1"/>
    <col min="22" max="22" width="3.1640625" customWidth="1"/>
    <col min="23" max="23" width="9.1640625" customWidth="1"/>
    <col min="24" max="24" width="9.6640625" customWidth="1"/>
    <col min="25" max="25" width="9.5" customWidth="1"/>
    <col min="26" max="26" width="9.1640625" customWidth="1"/>
    <col min="27" max="28" width="10.83203125" hidden="1" customWidth="1"/>
    <col min="29" max="29" width="3.1640625" customWidth="1"/>
    <col min="30" max="30" width="9.1640625" customWidth="1"/>
    <col min="31" max="32" width="9.5" customWidth="1"/>
    <col min="33" max="33" width="9.6640625" customWidth="1"/>
    <col min="34" max="35" width="10.83203125" hidden="1" customWidth="1"/>
    <col min="36" max="36" width="3.33203125" customWidth="1"/>
    <col min="42" max="47" width="0" hidden="1" customWidth="1"/>
  </cols>
  <sheetData>
    <row r="1" spans="1:47" ht="19" x14ac:dyDescent="0.25">
      <c r="A1" s="17" t="s">
        <v>25</v>
      </c>
      <c r="B1" s="10" t="s">
        <v>32</v>
      </c>
      <c r="I1" s="16" t="s">
        <v>90</v>
      </c>
    </row>
    <row r="2" spans="1:47" x14ac:dyDescent="0.2">
      <c r="A2" t="s">
        <v>24</v>
      </c>
      <c r="B2" s="21">
        <f>'OD600 reference point'!B9</f>
        <v>4.3589743589743613</v>
      </c>
      <c r="I2" s="16" t="s">
        <v>164</v>
      </c>
    </row>
    <row r="3" spans="1:47" x14ac:dyDescent="0.2">
      <c r="A3" s="13" t="s">
        <v>65</v>
      </c>
      <c r="B3" s="20">
        <f>'Fluorescein standard curve'!C28</f>
        <v>5.0331156485050794E-4</v>
      </c>
      <c r="I3" s="16" t="s">
        <v>7</v>
      </c>
    </row>
    <row r="4" spans="1:47" x14ac:dyDescent="0.2">
      <c r="I4" s="16" t="s">
        <v>43</v>
      </c>
    </row>
    <row r="6" spans="1:47" ht="19" x14ac:dyDescent="0.25">
      <c r="A6" s="18" t="s">
        <v>34</v>
      </c>
      <c r="B6" t="s">
        <v>63</v>
      </c>
      <c r="I6" t="s">
        <v>21</v>
      </c>
    </row>
    <row r="7" spans="1:47" x14ac:dyDescent="0.2">
      <c r="A7" s="22" t="s">
        <v>37</v>
      </c>
      <c r="B7" t="s">
        <v>0</v>
      </c>
      <c r="C7" t="s">
        <v>1</v>
      </c>
      <c r="D7" t="s">
        <v>2</v>
      </c>
      <c r="E7" t="s">
        <v>3</v>
      </c>
      <c r="F7" t="s">
        <v>23</v>
      </c>
      <c r="G7" t="s">
        <v>22</v>
      </c>
      <c r="I7" t="s">
        <v>0</v>
      </c>
      <c r="J7" t="s">
        <v>1</v>
      </c>
      <c r="K7" t="s">
        <v>2</v>
      </c>
      <c r="L7" t="s">
        <v>3</v>
      </c>
      <c r="M7" t="s">
        <v>23</v>
      </c>
      <c r="N7" t="s">
        <v>22</v>
      </c>
    </row>
    <row r="8" spans="1:47" x14ac:dyDescent="0.2">
      <c r="A8" t="s">
        <v>20</v>
      </c>
      <c r="B8" s="27">
        <f>'Raw Plate Reader Measurements'!$U$7</f>
        <v>0.109</v>
      </c>
      <c r="C8" s="27">
        <f>'Raw Plate Reader Measurements'!$U$8</f>
        <v>0.105</v>
      </c>
      <c r="D8" s="27">
        <f>'Raw Plate Reader Measurements'!$U$9</f>
        <v>0.114</v>
      </c>
      <c r="E8" s="27">
        <f>'Raw Plate Reader Measurements'!$U$10</f>
        <v>0.10299999999999999</v>
      </c>
      <c r="F8" s="3"/>
      <c r="G8" s="3"/>
      <c r="I8" s="27">
        <f>'Raw Plate Reader Measurements'!$J$7</f>
        <v>6433</v>
      </c>
      <c r="J8" s="27">
        <f>'Raw Plate Reader Measurements'!$J$8</f>
        <v>6664</v>
      </c>
      <c r="K8" s="27">
        <f>'Raw Plate Reader Measurements'!$J$9</f>
        <v>6737</v>
      </c>
      <c r="L8" s="27">
        <f>'Raw Plate Reader Measurements'!$J$10</f>
        <v>6521</v>
      </c>
      <c r="M8" s="3"/>
      <c r="N8" s="3"/>
    </row>
    <row r="9" spans="1:47" s="12" customFormat="1" x14ac:dyDescent="0.2">
      <c r="A9" s="5" t="s">
        <v>31</v>
      </c>
      <c r="B9" s="5">
        <f>AVERAGE(B8:G8)</f>
        <v>0.10775</v>
      </c>
      <c r="C9" s="5"/>
      <c r="D9" s="5"/>
      <c r="E9" s="5"/>
      <c r="G9" s="5"/>
      <c r="I9" s="5">
        <f>AVERAGE(I8:N8)</f>
        <v>6588.75</v>
      </c>
      <c r="J9" s="5"/>
      <c r="K9" s="5"/>
      <c r="L9" s="5"/>
      <c r="M9" s="5"/>
      <c r="N9" s="5"/>
      <c r="P9" t="s">
        <v>30</v>
      </c>
      <c r="Q9"/>
      <c r="R9"/>
      <c r="S9"/>
      <c r="T9"/>
      <c r="U9"/>
      <c r="W9" t="s">
        <v>26</v>
      </c>
      <c r="X9"/>
      <c r="Y9"/>
      <c r="Z9"/>
      <c r="AA9"/>
      <c r="AB9"/>
      <c r="AC9"/>
      <c r="AD9" t="s">
        <v>64</v>
      </c>
      <c r="AE9"/>
      <c r="AF9"/>
      <c r="AG9"/>
      <c r="AH9"/>
      <c r="AI9"/>
      <c r="AJ9"/>
      <c r="AK9" t="s">
        <v>27</v>
      </c>
      <c r="AL9"/>
      <c r="AM9"/>
      <c r="AN9"/>
      <c r="AP9" s="12" t="s">
        <v>33</v>
      </c>
    </row>
    <row r="10" spans="1:47" x14ac:dyDescent="0.2">
      <c r="A10" s="23" t="s">
        <v>38</v>
      </c>
      <c r="E10" s="5"/>
      <c r="F10" s="5"/>
      <c r="G10" s="5"/>
      <c r="H10" s="5"/>
      <c r="L10" s="5"/>
      <c r="M10" s="5"/>
      <c r="N10" s="5"/>
      <c r="O10" s="12"/>
      <c r="P10" t="s">
        <v>0</v>
      </c>
      <c r="Q10" t="s">
        <v>1</v>
      </c>
      <c r="R10" t="s">
        <v>2</v>
      </c>
      <c r="S10" t="s">
        <v>3</v>
      </c>
      <c r="T10" t="s">
        <v>23</v>
      </c>
      <c r="U10" t="s">
        <v>22</v>
      </c>
      <c r="V10" s="12"/>
      <c r="W10" t="s">
        <v>0</v>
      </c>
      <c r="X10" t="s">
        <v>1</v>
      </c>
      <c r="Y10" t="s">
        <v>2</v>
      </c>
      <c r="Z10" t="s">
        <v>3</v>
      </c>
      <c r="AA10" t="s">
        <v>23</v>
      </c>
      <c r="AB10" t="s">
        <v>22</v>
      </c>
      <c r="AD10" t="s">
        <v>0</v>
      </c>
      <c r="AE10" t="s">
        <v>1</v>
      </c>
      <c r="AF10" t="s">
        <v>2</v>
      </c>
      <c r="AG10" t="s">
        <v>3</v>
      </c>
      <c r="AH10" t="s">
        <v>23</v>
      </c>
      <c r="AI10" t="s">
        <v>22</v>
      </c>
      <c r="AK10" t="s">
        <v>4</v>
      </c>
      <c r="AL10" t="s">
        <v>12</v>
      </c>
      <c r="AM10" t="s">
        <v>28</v>
      </c>
      <c r="AN10" t="s">
        <v>29</v>
      </c>
      <c r="AP10" t="s">
        <v>0</v>
      </c>
      <c r="AQ10" t="s">
        <v>1</v>
      </c>
      <c r="AR10" t="s">
        <v>2</v>
      </c>
      <c r="AS10" t="s">
        <v>3</v>
      </c>
      <c r="AT10" t="s">
        <v>23</v>
      </c>
      <c r="AU10" t="s">
        <v>22</v>
      </c>
    </row>
    <row r="11" spans="1:47" x14ac:dyDescent="0.2">
      <c r="A11" t="s">
        <v>44</v>
      </c>
      <c r="B11" s="27">
        <f>'Raw Plate Reader Measurements'!$M$7</f>
        <v>0.111</v>
      </c>
      <c r="C11" s="27">
        <f>'Raw Plate Reader Measurements'!$M$8</f>
        <v>0.11</v>
      </c>
      <c r="D11" s="27">
        <f>'Raw Plate Reader Measurements'!$M$9</f>
        <v>0.11700000000000001</v>
      </c>
      <c r="E11" s="27">
        <f>'Raw Plate Reader Measurements'!$M$10</f>
        <v>0.109</v>
      </c>
      <c r="F11" s="3"/>
      <c r="G11" s="3"/>
      <c r="I11" s="27">
        <f>'Raw Plate Reader Measurements'!$B$7</f>
        <v>6780</v>
      </c>
      <c r="J11" s="27">
        <f>'Raw Plate Reader Measurements'!$B$8</f>
        <v>6054</v>
      </c>
      <c r="K11" s="27">
        <f>'Raw Plate Reader Measurements'!$B$9</f>
        <v>6112</v>
      </c>
      <c r="L11" s="27">
        <f>'Raw Plate Reader Measurements'!$B$10</f>
        <v>6155</v>
      </c>
      <c r="M11" s="3"/>
      <c r="N11" s="3"/>
      <c r="P11" s="4">
        <f t="shared" ref="P11:U11" si="0">IF(ISBLANK(B11),"---", B11-$B$9)</f>
        <v>3.2500000000000029E-3</v>
      </c>
      <c r="Q11" s="4">
        <f t="shared" si="0"/>
        <v>2.250000000000002E-3</v>
      </c>
      <c r="R11" s="4">
        <f t="shared" si="0"/>
        <v>9.2500000000000082E-3</v>
      </c>
      <c r="S11" s="4">
        <f t="shared" si="0"/>
        <v>1.2500000000000011E-3</v>
      </c>
      <c r="T11" s="4" t="str">
        <f t="shared" si="0"/>
        <v>---</v>
      </c>
      <c r="U11" s="4" t="str">
        <f t="shared" si="0"/>
        <v>---</v>
      </c>
      <c r="W11" s="4">
        <f t="shared" ref="W11:AB26" si="1">IF(ISBLANK(I11),"---",I11-$I$9)</f>
        <v>191.25</v>
      </c>
      <c r="X11" s="4">
        <f t="shared" si="1"/>
        <v>-534.75</v>
      </c>
      <c r="Y11" s="4">
        <f t="shared" si="1"/>
        <v>-476.75</v>
      </c>
      <c r="Z11" s="4">
        <f t="shared" si="1"/>
        <v>-433.75</v>
      </c>
      <c r="AA11" s="4" t="str">
        <f t="shared" si="1"/>
        <v>---</v>
      </c>
      <c r="AB11" s="4" t="str">
        <f t="shared" si="1"/>
        <v>---</v>
      </c>
      <c r="AD11" s="15">
        <f t="shared" ref="AD11:AI11" si="2">IF(AND(ISNUMBER(W11),ISNUMBER(P11)),(W11*$B$3)/(P11*$B$2),"---")</f>
        <v>6.7947061254818477</v>
      </c>
      <c r="AE11" s="15">
        <f t="shared" si="2"/>
        <v>-27.442322909407952</v>
      </c>
      <c r="AF11" s="15">
        <f t="shared" si="2"/>
        <v>-5.9511591435018723</v>
      </c>
      <c r="AG11" s="15">
        <f t="shared" si="2"/>
        <v>-40.0665612183642</v>
      </c>
      <c r="AH11" s="15" t="str">
        <f t="shared" si="2"/>
        <v>---</v>
      </c>
      <c r="AI11" s="15" t="str">
        <f t="shared" si="2"/>
        <v>---</v>
      </c>
      <c r="AK11" s="15">
        <f>AVERAGE(AD11:AI11)</f>
        <v>-16.666334286448045</v>
      </c>
      <c r="AL11" s="15">
        <f>STDEV(AD11:AI11)</f>
        <v>21.04699461381248</v>
      </c>
      <c r="AM11" s="15" t="e">
        <f>GEOMEAN(AD11:AI11)</f>
        <v>#NUM!</v>
      </c>
      <c r="AN11" s="14" t="e">
        <f>EXP(STDEV(AP11:AU11))</f>
        <v>#NUM!</v>
      </c>
      <c r="AP11" s="15">
        <f>IF(ISNUMBER(AD11),LN(AD11),"---")</f>
        <v>1.9161437980264813</v>
      </c>
      <c r="AQ11" s="15" t="e">
        <f t="shared" ref="AQ11:AU11" si="3">IF(ISNUMBER(AE11),LN(AE11),"---")</f>
        <v>#NUM!</v>
      </c>
      <c r="AR11" s="15" t="e">
        <f t="shared" si="3"/>
        <v>#NUM!</v>
      </c>
      <c r="AS11" s="15" t="e">
        <f t="shared" si="3"/>
        <v>#NUM!</v>
      </c>
      <c r="AT11" s="15" t="str">
        <f t="shared" si="3"/>
        <v>---</v>
      </c>
      <c r="AU11" s="15" t="str">
        <f t="shared" si="3"/>
        <v>---</v>
      </c>
    </row>
    <row r="12" spans="1:47" x14ac:dyDescent="0.2">
      <c r="A12" t="s">
        <v>45</v>
      </c>
      <c r="B12" s="27">
        <f>'Raw Plate Reader Measurements'!$M$11</f>
        <v>0.111</v>
      </c>
      <c r="C12" s="27">
        <f>'Raw Plate Reader Measurements'!$M$12</f>
        <v>0.105</v>
      </c>
      <c r="D12" s="27">
        <f>'Raw Plate Reader Measurements'!$M$13</f>
        <v>0.112</v>
      </c>
      <c r="E12" s="27">
        <f>'Raw Plate Reader Measurements'!$M$14</f>
        <v>0.109</v>
      </c>
      <c r="F12" s="3"/>
      <c r="G12" s="3"/>
      <c r="I12" s="27">
        <f>'Raw Plate Reader Measurements'!$B$11</f>
        <v>6394</v>
      </c>
      <c r="J12" s="27">
        <f>'Raw Plate Reader Measurements'!$B$12</f>
        <v>6022</v>
      </c>
      <c r="K12" s="27">
        <f>'Raw Plate Reader Measurements'!$B$13</f>
        <v>6014</v>
      </c>
      <c r="L12" s="27">
        <f>'Raw Plate Reader Measurements'!$B$14</f>
        <v>6136</v>
      </c>
      <c r="M12" s="3"/>
      <c r="N12" s="3"/>
      <c r="P12" s="4">
        <f t="shared" ref="P12:P13" si="4">IF(ISBLANK(B12),"---", B12-$B$9)</f>
        <v>3.2500000000000029E-3</v>
      </c>
      <c r="Q12" s="4">
        <f t="shared" ref="Q12:Q13" si="5">IF(ISBLANK(C12),"---", C12-$B$9)</f>
        <v>-2.7500000000000024E-3</v>
      </c>
      <c r="R12" s="4">
        <f t="shared" ref="R12:R13" si="6">IF(ISBLANK(D12),"---", D12-$B$9)</f>
        <v>4.2500000000000038E-3</v>
      </c>
      <c r="S12" s="4">
        <f t="shared" ref="S12:S13" si="7">IF(ISBLANK(E12),"---", E12-$B$9)</f>
        <v>1.2500000000000011E-3</v>
      </c>
      <c r="T12" s="4" t="str">
        <f t="shared" ref="T12:T13" si="8">IF(ISBLANK(F12),"---", F12-$B$9)</f>
        <v>---</v>
      </c>
      <c r="U12" s="4" t="str">
        <f t="shared" ref="U12:U13" si="9">IF(ISBLANK(G12),"---", G12-$B$9)</f>
        <v>---</v>
      </c>
      <c r="W12" s="4">
        <f t="shared" ref="W12:W13" si="10">IF(ISBLANK(I12),"---",I12-$I$9)</f>
        <v>-194.75</v>
      </c>
      <c r="X12" s="4">
        <f t="shared" ref="X12:X13" si="11">IF(ISBLANK(J12),"---",J12-$I$9)</f>
        <v>-566.75</v>
      </c>
      <c r="Y12" s="4">
        <f t="shared" ref="Y12:Y13" si="12">IF(ISBLANK(K12),"---",K12-$I$9)</f>
        <v>-574.75</v>
      </c>
      <c r="Z12" s="4">
        <f t="shared" ref="Z12:Z13" si="13">IF(ISBLANK(L12),"---",L12-$I$9)</f>
        <v>-452.75</v>
      </c>
      <c r="AA12" s="4" t="str">
        <f t="shared" ref="AA12:AA13" si="14">IF(ISBLANK(M12),"---",M12-$I$9)</f>
        <v>---</v>
      </c>
      <c r="AB12" s="4" t="str">
        <f t="shared" ref="AB12:AB13" si="15">IF(ISBLANK(N12),"---",N12-$I$9)</f>
        <v>---</v>
      </c>
      <c r="AD12" s="15">
        <f t="shared" ref="AD12:AD13" si="16">IF(AND(ISNUMBER(W12),ISNUMBER(P12)),(W12*$B$3)/(P12*$B$2),"---")</f>
        <v>-6.9190536885625606</v>
      </c>
      <c r="AE12" s="15">
        <f t="shared" ref="AE12:AE13" si="17">IF(AND(ISNUMBER(X12),ISNUMBER(Q12)),(X12*$B$3)/(Q12*$B$2),"---")</f>
        <v>23.796409295790319</v>
      </c>
      <c r="AF12" s="15">
        <f t="shared" ref="AF12:AF13" si="18">IF(AND(ISNUMBER(Y12),ISNUMBER(R12)),(Y12*$B$3)/(R12*$B$2),"---")</f>
        <v>-15.615023604173471</v>
      </c>
      <c r="AG12" s="15">
        <f t="shared" ref="AG12:AG13" si="19">IF(AND(ISNUMBER(Z12),ISNUMBER(S12)),(Z12*$B$3)/(S12*$B$2),"---")</f>
        <v>-41.821638251560564</v>
      </c>
      <c r="AH12" s="15" t="str">
        <f t="shared" ref="AH12:AH13" si="20">IF(AND(ISNUMBER(AA12),ISNUMBER(T12)),(AA12*$B$3)/(T12*$B$2),"---")</f>
        <v>---</v>
      </c>
      <c r="AI12" s="15" t="str">
        <f t="shared" ref="AI12:AI13" si="21">IF(AND(ISNUMBER(AB12),ISNUMBER(U12)),(AB12*$B$3)/(U12*$B$2),"---")</f>
        <v>---</v>
      </c>
      <c r="AK12" s="15">
        <f>AVERAGE(AD12:AI12)</f>
        <v>-10.139826562126569</v>
      </c>
      <c r="AL12" s="15">
        <f>STDEV(AD12:AI12)</f>
        <v>27.053998205325371</v>
      </c>
      <c r="AM12" s="15" t="e">
        <f>GEOMEAN(AD12:AI12)</f>
        <v>#NUM!</v>
      </c>
      <c r="AN12" s="14" t="e">
        <f>EXP(STDEV(AP12:AU12))</f>
        <v>#NUM!</v>
      </c>
      <c r="AP12" s="15" t="e">
        <f>IF(ISNUMBER(AD12),LN(AD12),"---")</f>
        <v>#NUM!</v>
      </c>
      <c r="AQ12" s="15">
        <f t="shared" ref="AQ12:AQ13" si="22">IF(ISNUMBER(AE12),LN(AE12),"---")</f>
        <v>3.1695346993706406</v>
      </c>
      <c r="AR12" s="15" t="e">
        <f t="shared" ref="AR12:AR13" si="23">IF(ISNUMBER(AF12),LN(AF12),"---")</f>
        <v>#NUM!</v>
      </c>
      <c r="AS12" s="15" t="e">
        <f t="shared" ref="AS12:AS13" si="24">IF(ISNUMBER(AG12),LN(AG12),"---")</f>
        <v>#NUM!</v>
      </c>
      <c r="AT12" s="15" t="str">
        <f t="shared" ref="AT12:AT13" si="25">IF(ISNUMBER(AH12),LN(AH12),"---")</f>
        <v>---</v>
      </c>
      <c r="AU12" s="15" t="str">
        <f t="shared" ref="AU12:AU13" si="26">IF(ISNUMBER(AI12),LN(AI12),"---")</f>
        <v>---</v>
      </c>
    </row>
    <row r="13" spans="1:47" x14ac:dyDescent="0.2">
      <c r="A13" t="s">
        <v>46</v>
      </c>
      <c r="B13" s="27">
        <f>'Raw Plate Reader Measurements'!$N$7</f>
        <v>0.115</v>
      </c>
      <c r="C13" s="27">
        <f>'Raw Plate Reader Measurements'!$N$8</f>
        <v>0.112</v>
      </c>
      <c r="D13" s="27">
        <f>'Raw Plate Reader Measurements'!$N$9</f>
        <v>0.104</v>
      </c>
      <c r="E13" s="27">
        <f>'Raw Plate Reader Measurements'!$N$10</f>
        <v>0.11</v>
      </c>
      <c r="F13" s="3"/>
      <c r="G13" s="3"/>
      <c r="I13" s="27">
        <f>'Raw Plate Reader Measurements'!$C$7</f>
        <v>6333</v>
      </c>
      <c r="J13" s="27">
        <f>'Raw Plate Reader Measurements'!$C$8</f>
        <v>6150</v>
      </c>
      <c r="K13" s="27">
        <f>'Raw Plate Reader Measurements'!$C$9</f>
        <v>5930</v>
      </c>
      <c r="L13" s="27">
        <f>'Raw Plate Reader Measurements'!$C$10</f>
        <v>6139</v>
      </c>
      <c r="M13" s="3"/>
      <c r="N13" s="3"/>
      <c r="P13" s="4">
        <f t="shared" si="4"/>
        <v>7.2500000000000064E-3</v>
      </c>
      <c r="Q13" s="4">
        <f t="shared" si="5"/>
        <v>4.2500000000000038E-3</v>
      </c>
      <c r="R13" s="4">
        <f t="shared" si="6"/>
        <v>-3.7500000000000033E-3</v>
      </c>
      <c r="S13" s="4">
        <f t="shared" si="7"/>
        <v>2.250000000000002E-3</v>
      </c>
      <c r="T13" s="4" t="str">
        <f t="shared" si="8"/>
        <v>---</v>
      </c>
      <c r="U13" s="4" t="str">
        <f t="shared" si="9"/>
        <v>---</v>
      </c>
      <c r="W13" s="4">
        <f t="shared" si="10"/>
        <v>-255.75</v>
      </c>
      <c r="X13" s="4">
        <f t="shared" si="11"/>
        <v>-438.75</v>
      </c>
      <c r="Y13" s="4">
        <f t="shared" si="12"/>
        <v>-658.75</v>
      </c>
      <c r="Z13" s="4">
        <f t="shared" si="13"/>
        <v>-449.75</v>
      </c>
      <c r="AA13" s="4" t="str">
        <f t="shared" si="14"/>
        <v>---</v>
      </c>
      <c r="AB13" s="4" t="str">
        <f t="shared" si="15"/>
        <v>---</v>
      </c>
      <c r="AC13" s="12"/>
      <c r="AD13" s="15">
        <f t="shared" si="16"/>
        <v>-4.0731483778581516</v>
      </c>
      <c r="AE13" s="15">
        <f t="shared" si="17"/>
        <v>-11.920124586917982</v>
      </c>
      <c r="AF13" s="15">
        <f t="shared" si="18"/>
        <v>20.283456063475441</v>
      </c>
      <c r="AG13" s="15">
        <f t="shared" si="19"/>
        <v>-23.080289347370222</v>
      </c>
      <c r="AH13" s="15" t="str">
        <f t="shared" si="20"/>
        <v>---</v>
      </c>
      <c r="AI13" s="15" t="str">
        <f t="shared" si="21"/>
        <v>---</v>
      </c>
      <c r="AJ13" s="12"/>
      <c r="AK13" s="15">
        <f t="shared" ref="AK13" si="27">AVERAGE(AD13:AI13)</f>
        <v>-4.6975265621677291</v>
      </c>
      <c r="AL13" s="15">
        <f t="shared" ref="AL13" si="28">STDEV(AD13:AI13)</f>
        <v>18.38959153891026</v>
      </c>
      <c r="AM13" s="15" t="e">
        <f t="shared" ref="AM13" si="29">GEOMEAN(AD13:AI13)</f>
        <v>#NUM!</v>
      </c>
      <c r="AN13" s="14" t="e">
        <f t="shared" ref="AN13" si="30">EXP(STDEV(AP13:AU13))</f>
        <v>#NUM!</v>
      </c>
      <c r="AP13" s="15" t="e">
        <f t="shared" ref="AP13" si="31">IF(ISNUMBER(AD13),LN(AD13),"---")</f>
        <v>#NUM!</v>
      </c>
      <c r="AQ13" s="15" t="e">
        <f t="shared" si="22"/>
        <v>#NUM!</v>
      </c>
      <c r="AR13" s="15">
        <f t="shared" si="23"/>
        <v>3.0098055815347347</v>
      </c>
      <c r="AS13" s="15" t="e">
        <f t="shared" si="24"/>
        <v>#NUM!</v>
      </c>
      <c r="AT13" s="15" t="str">
        <f t="shared" si="25"/>
        <v>---</v>
      </c>
      <c r="AU13" s="15" t="str">
        <f t="shared" si="26"/>
        <v>---</v>
      </c>
    </row>
    <row r="14" spans="1:47" x14ac:dyDescent="0.2">
      <c r="A14" t="s">
        <v>47</v>
      </c>
      <c r="B14" s="27">
        <f>'Raw Plate Reader Measurements'!$N$11</f>
        <v>0.109</v>
      </c>
      <c r="C14" s="27">
        <f>'Raw Plate Reader Measurements'!$N$12</f>
        <v>0.11</v>
      </c>
      <c r="D14" s="27">
        <f>'Raw Plate Reader Measurements'!$N$13</f>
        <v>0.10199999999999999</v>
      </c>
      <c r="E14" s="27">
        <f>'Raw Plate Reader Measurements'!$N$14</f>
        <v>0.10299999999999999</v>
      </c>
      <c r="F14" s="3"/>
      <c r="G14" s="3"/>
      <c r="I14" s="27">
        <f>'Raw Plate Reader Measurements'!$C$11</f>
        <v>6512</v>
      </c>
      <c r="J14" s="27">
        <f>'Raw Plate Reader Measurements'!$C$12</f>
        <v>6230</v>
      </c>
      <c r="K14" s="27">
        <f>'Raw Plate Reader Measurements'!$C$13</f>
        <v>6153</v>
      </c>
      <c r="L14" s="27">
        <f>'Raw Plate Reader Measurements'!$C$14</f>
        <v>6227</v>
      </c>
      <c r="M14" s="3"/>
      <c r="N14" s="3"/>
      <c r="P14" s="4">
        <f t="shared" ref="P14:P26" si="32">IF(ISBLANK(B14),"---", B14-$B$9)</f>
        <v>1.2500000000000011E-3</v>
      </c>
      <c r="Q14" s="4">
        <f t="shared" ref="Q14:Q26" si="33">IF(ISBLANK(C14),"---", C14-$B$9)</f>
        <v>2.250000000000002E-3</v>
      </c>
      <c r="R14" s="4">
        <f t="shared" ref="R14:R26" si="34">IF(ISBLANK(D14),"---", D14-$B$9)</f>
        <v>-5.7500000000000051E-3</v>
      </c>
      <c r="S14" s="4">
        <f t="shared" ref="S14:S26" si="35">IF(ISBLANK(E14),"---", E14-$B$9)</f>
        <v>-4.7500000000000042E-3</v>
      </c>
      <c r="T14" s="4" t="str">
        <f t="shared" ref="T14:T26" si="36">IF(ISBLANK(F14),"---", F14-$B$9)</f>
        <v>---</v>
      </c>
      <c r="U14" s="4" t="str">
        <f t="shared" ref="U14:U26" si="37">IF(ISBLANK(G14),"---", G14-$B$9)</f>
        <v>---</v>
      </c>
      <c r="W14" s="4">
        <f t="shared" si="1"/>
        <v>-76.75</v>
      </c>
      <c r="X14" s="4">
        <f t="shared" si="1"/>
        <v>-358.75</v>
      </c>
      <c r="Y14" s="4">
        <f t="shared" si="1"/>
        <v>-435.75</v>
      </c>
      <c r="Z14" s="4">
        <f t="shared" si="1"/>
        <v>-361.75</v>
      </c>
      <c r="AA14" s="4" t="str">
        <f t="shared" si="1"/>
        <v>---</v>
      </c>
      <c r="AB14" s="4" t="str">
        <f t="shared" si="1"/>
        <v>---</v>
      </c>
      <c r="AC14" s="12"/>
      <c r="AD14" s="15">
        <f t="shared" ref="AD14:AD26" si="38">IF(AND(ISNUMBER(W14),ISNUMBER(P14)),(W14*$B$3)/(P14*$B$2),"---")</f>
        <v>-7.0895874893589692</v>
      </c>
      <c r="AE14" s="15">
        <f t="shared" ref="AE14:AE26" si="39">IF(AND(ISNUMBER(X14),ISNUMBER(Q14)),(X14*$B$3)/(Q14*$B$2),"---")</f>
        <v>-18.410347533894534</v>
      </c>
      <c r="AF14" s="15">
        <f t="shared" ref="AF14:AF26" si="40">IF(AND(ISNUMBER(Y14),ISNUMBER(R14)),(Y14*$B$3)/(R14*$B$2),"---")</f>
        <v>8.7502839498319513</v>
      </c>
      <c r="AG14" s="15">
        <f t="shared" ref="AG14:AG26" si="41">IF(AND(ISNUMBER(Z14),ISNUMBER(S14)),(Z14*$B$3)/(S14*$B$2),"---")</f>
        <v>8.7936165756064</v>
      </c>
      <c r="AH14" s="15" t="str">
        <f t="shared" ref="AH14:AH26" si="42">IF(AND(ISNUMBER(AA14),ISNUMBER(T14)),(AA14*$B$3)/(T14*$B$2),"---")</f>
        <v>---</v>
      </c>
      <c r="AI14" s="15" t="str">
        <f t="shared" ref="AI14:AI26" si="43">IF(AND(ISNUMBER(AB14),ISNUMBER(U14)),(AB14*$B$3)/(U14*$B$2),"---")</f>
        <v>---</v>
      </c>
      <c r="AJ14" s="12"/>
      <c r="AK14" s="15">
        <f t="shared" ref="AK14:AK26" si="44">AVERAGE(AD14:AI14)</f>
        <v>-1.9890086244537883</v>
      </c>
      <c r="AL14" s="15">
        <f t="shared" ref="AL14:AL26" si="45">STDEV(AD14:AI14)</f>
        <v>13.257371377676545</v>
      </c>
      <c r="AM14" s="15" t="e">
        <f t="shared" ref="AM14:AM26" si="46">GEOMEAN(AD14:AI14)</f>
        <v>#NUM!</v>
      </c>
      <c r="AN14" s="14" t="e">
        <f t="shared" ref="AN14:AN26" si="47">EXP(STDEV(AP14:AU14))</f>
        <v>#NUM!</v>
      </c>
      <c r="AP14" s="15" t="e">
        <f t="shared" ref="AP14:AP26" si="48">IF(ISNUMBER(AD14),LN(AD14),"---")</f>
        <v>#NUM!</v>
      </c>
      <c r="AQ14" s="15" t="e">
        <f t="shared" ref="AQ14:AQ26" si="49">IF(ISNUMBER(AE14),LN(AE14),"---")</f>
        <v>#NUM!</v>
      </c>
      <c r="AR14" s="15">
        <f t="shared" ref="AR14:AR26" si="50">IF(ISNUMBER(AF14),LN(AF14),"---")</f>
        <v>2.1690861512523534</v>
      </c>
      <c r="AS14" s="15">
        <f t="shared" ref="AS14:AS26" si="51">IF(ISNUMBER(AG14),LN(AG14),"---")</f>
        <v>2.1740260691265254</v>
      </c>
      <c r="AT14" s="15" t="str">
        <f t="shared" ref="AT14:AT26" si="52">IF(ISNUMBER(AH14),LN(AH14),"---")</f>
        <v>---</v>
      </c>
      <c r="AU14" s="15" t="str">
        <f t="shared" ref="AU14:AU26" si="53">IF(ISNUMBER(AI14),LN(AI14),"---")</f>
        <v>---</v>
      </c>
    </row>
    <row r="15" spans="1:47" x14ac:dyDescent="0.2">
      <c r="A15" t="s">
        <v>50</v>
      </c>
      <c r="B15" s="27">
        <f>'Raw Plate Reader Measurements'!$O$7</f>
        <v>0.113</v>
      </c>
      <c r="C15" s="27">
        <f>'Raw Plate Reader Measurements'!$O$8</f>
        <v>0.112</v>
      </c>
      <c r="D15" s="27">
        <f>'Raw Plate Reader Measurements'!$O$9</f>
        <v>0.114</v>
      </c>
      <c r="E15" s="27">
        <f>'Raw Plate Reader Measurements'!$O$10</f>
        <v>0.104</v>
      </c>
      <c r="F15" s="3"/>
      <c r="G15" s="3"/>
      <c r="I15" s="27">
        <f>'Raw Plate Reader Measurements'!$D$7</f>
        <v>6291</v>
      </c>
      <c r="J15" s="27">
        <f>'Raw Plate Reader Measurements'!$D$8</f>
        <v>6156</v>
      </c>
      <c r="K15" s="27">
        <f>'Raw Plate Reader Measurements'!$D$9</f>
        <v>6110</v>
      </c>
      <c r="L15" s="27">
        <f>'Raw Plate Reader Measurements'!$D$10</f>
        <v>6074</v>
      </c>
      <c r="M15" s="3"/>
      <c r="N15" s="3"/>
      <c r="P15" s="4">
        <f t="shared" ref="P15" si="54">IF(ISBLANK(B15),"---", B15-$B$9)</f>
        <v>5.2500000000000047E-3</v>
      </c>
      <c r="Q15" s="4">
        <f t="shared" ref="Q15" si="55">IF(ISBLANK(C15),"---", C15-$B$9)</f>
        <v>4.2500000000000038E-3</v>
      </c>
      <c r="R15" s="4">
        <f t="shared" ref="R15" si="56">IF(ISBLANK(D15),"---", D15-$B$9)</f>
        <v>6.2500000000000056E-3</v>
      </c>
      <c r="S15" s="4">
        <f t="shared" ref="S15" si="57">IF(ISBLANK(E15),"---", E15-$B$9)</f>
        <v>-3.7500000000000033E-3</v>
      </c>
      <c r="T15" s="4" t="str">
        <f t="shared" ref="T15" si="58">IF(ISBLANK(F15),"---", F15-$B$9)</f>
        <v>---</v>
      </c>
      <c r="U15" s="4" t="str">
        <f t="shared" ref="U15" si="59">IF(ISBLANK(G15),"---", G15-$B$9)</f>
        <v>---</v>
      </c>
      <c r="W15" s="4">
        <f t="shared" ref="W15" si="60">IF(ISBLANK(I15),"---",I15-$I$9)</f>
        <v>-297.75</v>
      </c>
      <c r="X15" s="4">
        <f t="shared" ref="X15" si="61">IF(ISBLANK(J15),"---",J15-$I$9)</f>
        <v>-432.75</v>
      </c>
      <c r="Y15" s="4">
        <f t="shared" ref="Y15" si="62">IF(ISBLANK(K15),"---",K15-$I$9)</f>
        <v>-478.75</v>
      </c>
      <c r="Z15" s="4">
        <f t="shared" ref="Z15" si="63">IF(ISBLANK(L15),"---",L15-$I$9)</f>
        <v>-514.75</v>
      </c>
      <c r="AA15" s="4" t="str">
        <f t="shared" ref="AA15" si="64">IF(ISBLANK(M15),"---",M15-$I$9)</f>
        <v>---</v>
      </c>
      <c r="AB15" s="4" t="str">
        <f t="shared" ref="AB15" si="65">IF(ISBLANK(N15),"---",N15-$I$9)</f>
        <v>---</v>
      </c>
      <c r="AD15" s="15">
        <f t="shared" ref="AD15" si="66">IF(AND(ISNUMBER(W15),ISNUMBER(P15)),(W15*$B$3)/(P15*$B$2),"---")</f>
        <v>-6.5485487046894146</v>
      </c>
      <c r="AE15" s="15">
        <f t="shared" ref="AE15" si="67">IF(AND(ISNUMBER(X15),ISNUMBER(Q15)),(X15*$B$3)/(Q15*$B$2),"---")</f>
        <v>-11.757114336156711</v>
      </c>
      <c r="AF15" s="15">
        <f t="shared" ref="AF15" si="68">IF(AND(ISNUMBER(Y15),ISNUMBER(R15)),(Y15*$B$3)/(R15*$B$2),"---")</f>
        <v>-8.8446645225553251</v>
      </c>
      <c r="AG15" s="15">
        <f t="shared" ref="AG15" si="69">IF(AND(ISNUMBER(Z15),ISNUMBER(S15)),(Z15*$B$3)/(S15*$B$2),"---")</f>
        <v>15.849577242768856</v>
      </c>
      <c r="AH15" s="15" t="str">
        <f t="shared" ref="AH15" si="70">IF(AND(ISNUMBER(AA15),ISNUMBER(T15)),(AA15*$B$3)/(T15*$B$2),"---")</f>
        <v>---</v>
      </c>
      <c r="AI15" s="15" t="str">
        <f t="shared" ref="AI15" si="71">IF(AND(ISNUMBER(AB15),ISNUMBER(U15)),(AB15*$B$3)/(U15*$B$2),"---")</f>
        <v>---</v>
      </c>
      <c r="AK15" s="15">
        <f t="shared" ref="AK15" si="72">AVERAGE(AD15:AI15)</f>
        <v>-2.8251875801581496</v>
      </c>
      <c r="AL15" s="15">
        <f t="shared" ref="AL15" si="73">STDEV(AD15:AI15)</f>
        <v>12.630962981101598</v>
      </c>
      <c r="AM15" s="15" t="e">
        <f t="shared" ref="AM15" si="74">GEOMEAN(AD15:AI15)</f>
        <v>#NUM!</v>
      </c>
      <c r="AN15" s="14" t="e">
        <f t="shared" ref="AN15" si="75">EXP(STDEV(AP15:AU15))</f>
        <v>#NUM!</v>
      </c>
      <c r="AP15" s="15" t="e">
        <f t="shared" ref="AP15" si="76">IF(ISNUMBER(AD15),LN(AD15),"---")</f>
        <v>#NUM!</v>
      </c>
      <c r="AQ15" s="15" t="e">
        <f t="shared" ref="AQ15" si="77">IF(ISNUMBER(AE15),LN(AE15),"---")</f>
        <v>#NUM!</v>
      </c>
      <c r="AR15" s="15" t="e">
        <f t="shared" ref="AR15" si="78">IF(ISNUMBER(AF15),LN(AF15),"---")</f>
        <v>#NUM!</v>
      </c>
      <c r="AS15" s="15">
        <f t="shared" ref="AS15" si="79">IF(ISNUMBER(AG15),LN(AG15),"---")</f>
        <v>2.7631428275870613</v>
      </c>
      <c r="AT15" s="15" t="str">
        <f t="shared" ref="AT15" si="80">IF(ISNUMBER(AH15),LN(AH15),"---")</f>
        <v>---</v>
      </c>
      <c r="AU15" s="15" t="str">
        <f t="shared" ref="AU15" si="81">IF(ISNUMBER(AI15),LN(AI15),"---")</f>
        <v>---</v>
      </c>
    </row>
    <row r="16" spans="1:47" x14ac:dyDescent="0.2">
      <c r="A16" t="s">
        <v>48</v>
      </c>
      <c r="B16" s="27">
        <f>'Raw Plate Reader Measurements'!$O$11</f>
        <v>0.104</v>
      </c>
      <c r="C16" s="27">
        <f>'Raw Plate Reader Measurements'!$O$12</f>
        <v>0.11</v>
      </c>
      <c r="D16" s="27">
        <f>'Raw Plate Reader Measurements'!$O$13</f>
        <v>0.11</v>
      </c>
      <c r="E16" s="27">
        <f>'Raw Plate Reader Measurements'!$O$14</f>
        <v>0.108</v>
      </c>
      <c r="F16" s="3"/>
      <c r="G16" s="3"/>
      <c r="I16" s="27">
        <f>'Raw Plate Reader Measurements'!$D$11</f>
        <v>6448</v>
      </c>
      <c r="J16" s="27">
        <f>'Raw Plate Reader Measurements'!$D$12</f>
        <v>6135</v>
      </c>
      <c r="K16" s="27">
        <f>'Raw Plate Reader Measurements'!$D$13</f>
        <v>5982</v>
      </c>
      <c r="L16" s="27">
        <f>'Raw Plate Reader Measurements'!$D$14</f>
        <v>6362</v>
      </c>
      <c r="M16" s="3"/>
      <c r="N16" s="3"/>
      <c r="P16" s="4">
        <f t="shared" si="32"/>
        <v>-3.7500000000000033E-3</v>
      </c>
      <c r="Q16" s="4">
        <f t="shared" si="33"/>
        <v>2.250000000000002E-3</v>
      </c>
      <c r="R16" s="4">
        <f t="shared" si="34"/>
        <v>2.250000000000002E-3</v>
      </c>
      <c r="S16" s="4">
        <f t="shared" si="35"/>
        <v>2.5000000000000022E-4</v>
      </c>
      <c r="T16" s="4" t="str">
        <f t="shared" si="36"/>
        <v>---</v>
      </c>
      <c r="U16" s="4" t="str">
        <f t="shared" si="37"/>
        <v>---</v>
      </c>
      <c r="W16" s="4">
        <f t="shared" si="1"/>
        <v>-140.75</v>
      </c>
      <c r="X16" s="4">
        <f t="shared" si="1"/>
        <v>-453.75</v>
      </c>
      <c r="Y16" s="4">
        <f t="shared" si="1"/>
        <v>-606.75</v>
      </c>
      <c r="Z16" s="4">
        <f t="shared" si="1"/>
        <v>-226.75</v>
      </c>
      <c r="AA16" s="4" t="str">
        <f t="shared" si="1"/>
        <v>---</v>
      </c>
      <c r="AB16" s="4" t="str">
        <f t="shared" si="1"/>
        <v>---</v>
      </c>
      <c r="AD16" s="15">
        <f t="shared" si="38"/>
        <v>4.3338086389892503</v>
      </c>
      <c r="AE16" s="15">
        <f t="shared" si="39"/>
        <v>-23.285561514995528</v>
      </c>
      <c r="AF16" s="15">
        <f t="shared" si="40"/>
        <v>-31.13722192666344</v>
      </c>
      <c r="AG16" s="15">
        <f t="shared" si="41"/>
        <v>-104.72729402033525</v>
      </c>
      <c r="AH16" s="15" t="str">
        <f t="shared" si="42"/>
        <v>---</v>
      </c>
      <c r="AI16" s="15" t="str">
        <f t="shared" si="43"/>
        <v>---</v>
      </c>
      <c r="AK16" s="15">
        <f t="shared" si="44"/>
        <v>-38.704067205751244</v>
      </c>
      <c r="AL16" s="15">
        <f t="shared" si="45"/>
        <v>46.570064424301663</v>
      </c>
      <c r="AM16" s="15" t="e">
        <f t="shared" si="46"/>
        <v>#NUM!</v>
      </c>
      <c r="AN16" s="14" t="e">
        <f t="shared" si="47"/>
        <v>#NUM!</v>
      </c>
      <c r="AP16" s="15">
        <f t="shared" si="48"/>
        <v>1.4664467486989625</v>
      </c>
      <c r="AQ16" s="15" t="e">
        <f t="shared" si="49"/>
        <v>#NUM!</v>
      </c>
      <c r="AR16" s="15" t="e">
        <f t="shared" si="50"/>
        <v>#NUM!</v>
      </c>
      <c r="AS16" s="15" t="e">
        <f t="shared" si="51"/>
        <v>#NUM!</v>
      </c>
      <c r="AT16" s="15" t="str">
        <f t="shared" si="52"/>
        <v>---</v>
      </c>
      <c r="AU16" s="15" t="str">
        <f t="shared" si="53"/>
        <v>---</v>
      </c>
    </row>
    <row r="17" spans="1:47" x14ac:dyDescent="0.2">
      <c r="A17" t="s">
        <v>49</v>
      </c>
      <c r="B17" s="27">
        <f>'Raw Plate Reader Measurements'!$P$7</f>
        <v>0.115</v>
      </c>
      <c r="C17" s="27">
        <f>'Raw Plate Reader Measurements'!$P$8</f>
        <v>0.113</v>
      </c>
      <c r="D17" s="27">
        <f>'Raw Plate Reader Measurements'!$P$9</f>
        <v>0.112</v>
      </c>
      <c r="E17" s="27">
        <f>'Raw Plate Reader Measurements'!$P$10</f>
        <v>0.11</v>
      </c>
      <c r="F17" s="3"/>
      <c r="G17" s="3"/>
      <c r="I17" s="27">
        <f>'Raw Plate Reader Measurements'!$E$7</f>
        <v>6470</v>
      </c>
      <c r="J17" s="27">
        <f>'Raw Plate Reader Measurements'!$E$8</f>
        <v>6227</v>
      </c>
      <c r="K17" s="27">
        <f>'Raw Plate Reader Measurements'!$E$9</f>
        <v>6252</v>
      </c>
      <c r="L17" s="27">
        <f>'Raw Plate Reader Measurements'!$E$10</f>
        <v>6318</v>
      </c>
      <c r="M17" s="3"/>
      <c r="N17" s="3"/>
      <c r="P17" s="4">
        <f t="shared" ref="P17" si="82">IF(ISBLANK(B17),"---", B17-$B$9)</f>
        <v>7.2500000000000064E-3</v>
      </c>
      <c r="Q17" s="4">
        <f t="shared" ref="Q17" si="83">IF(ISBLANK(C17),"---", C17-$B$9)</f>
        <v>5.2500000000000047E-3</v>
      </c>
      <c r="R17" s="4">
        <f t="shared" ref="R17" si="84">IF(ISBLANK(D17),"---", D17-$B$9)</f>
        <v>4.2500000000000038E-3</v>
      </c>
      <c r="S17" s="4">
        <f t="shared" ref="S17" si="85">IF(ISBLANK(E17),"---", E17-$B$9)</f>
        <v>2.250000000000002E-3</v>
      </c>
      <c r="T17" s="4" t="str">
        <f t="shared" ref="T17" si="86">IF(ISBLANK(F17),"---", F17-$B$9)</f>
        <v>---</v>
      </c>
      <c r="U17" s="4" t="str">
        <f t="shared" ref="U17" si="87">IF(ISBLANK(G17),"---", G17-$B$9)</f>
        <v>---</v>
      </c>
      <c r="W17" s="4">
        <f t="shared" ref="W17" si="88">IF(ISBLANK(I17),"---",I17-$I$9)</f>
        <v>-118.75</v>
      </c>
      <c r="X17" s="4">
        <f t="shared" ref="X17" si="89">IF(ISBLANK(J17),"---",J17-$I$9)</f>
        <v>-361.75</v>
      </c>
      <c r="Y17" s="4">
        <f t="shared" ref="Y17" si="90">IF(ISBLANK(K17),"---",K17-$I$9)</f>
        <v>-336.75</v>
      </c>
      <c r="Z17" s="4">
        <f t="shared" ref="Z17" si="91">IF(ISBLANK(L17),"---",L17-$I$9)</f>
        <v>-270.75</v>
      </c>
      <c r="AA17" s="4" t="str">
        <f t="shared" ref="AA17" si="92">IF(ISBLANK(M17),"---",M17-$I$9)</f>
        <v>---</v>
      </c>
      <c r="AB17" s="4" t="str">
        <f t="shared" ref="AB17" si="93">IF(ISBLANK(N17),"---",N17-$I$9)</f>
        <v>---</v>
      </c>
      <c r="AD17" s="15">
        <f t="shared" ref="AD17" si="94">IF(AND(ISNUMBER(W17),ISNUMBER(P17)),(W17*$B$3)/(P17*$B$2),"---")</f>
        <v>-1.8912468030133158</v>
      </c>
      <c r="AE17" s="15">
        <f t="shared" ref="AE17" si="95">IF(AND(ISNUMBER(X17),ISNUMBER(Q17)),(X17*$B$3)/(Q17*$B$2),"---")</f>
        <v>-7.9561292826915047</v>
      </c>
      <c r="AF17" s="15">
        <f t="shared" ref="AF17" si="96">IF(AND(ISNUMBER(Y17),ISNUMBER(R17)),(Y17*$B$3)/(R17*$B$2),"---")</f>
        <v>-9.1489503239763668</v>
      </c>
      <c r="AG17" s="15">
        <f t="shared" ref="AG17" si="97">IF(AND(ISNUMBER(Z17),ISNUMBER(S17)),(Z17*$B$3)/(S17*$B$2),"---")</f>
        <v>-13.894359846137826</v>
      </c>
      <c r="AH17" s="15" t="str">
        <f t="shared" ref="AH17" si="98">IF(AND(ISNUMBER(AA17),ISNUMBER(T17)),(AA17*$B$3)/(T17*$B$2),"---")</f>
        <v>---</v>
      </c>
      <c r="AI17" s="15" t="str">
        <f t="shared" ref="AI17" si="99">IF(AND(ISNUMBER(AB17),ISNUMBER(U17)),(AB17*$B$3)/(U17*$B$2),"---")</f>
        <v>---</v>
      </c>
      <c r="AK17" s="15">
        <f t="shared" ref="AK17" si="100">AVERAGE(AD17:AI17)</f>
        <v>-8.2226715639547532</v>
      </c>
      <c r="AL17" s="15">
        <f t="shared" ref="AL17" si="101">STDEV(AD17:AI17)</f>
        <v>4.9390965639032727</v>
      </c>
      <c r="AM17" s="15" t="e">
        <f t="shared" ref="AM17" si="102">GEOMEAN(AD17:AI17)</f>
        <v>#NUM!</v>
      </c>
      <c r="AN17" s="14" t="e">
        <f t="shared" ref="AN17" si="103">EXP(STDEV(AP17:AU17))</f>
        <v>#NUM!</v>
      </c>
      <c r="AP17" s="15" t="e">
        <f t="shared" ref="AP17" si="104">IF(ISNUMBER(AD17),LN(AD17),"---")</f>
        <v>#NUM!</v>
      </c>
      <c r="AQ17" s="15" t="e">
        <f t="shared" ref="AQ17" si="105">IF(ISNUMBER(AE17),LN(AE17),"---")</f>
        <v>#NUM!</v>
      </c>
      <c r="AR17" s="15" t="e">
        <f t="shared" ref="AR17" si="106">IF(ISNUMBER(AF17),LN(AF17),"---")</f>
        <v>#NUM!</v>
      </c>
      <c r="AS17" s="15" t="e">
        <f t="shared" ref="AS17" si="107">IF(ISNUMBER(AG17),LN(AG17),"---")</f>
        <v>#NUM!</v>
      </c>
      <c r="AT17" s="15" t="str">
        <f t="shared" ref="AT17" si="108">IF(ISNUMBER(AH17),LN(AH17),"---")</f>
        <v>---</v>
      </c>
      <c r="AU17" s="15" t="str">
        <f t="shared" ref="AU17" si="109">IF(ISNUMBER(AI17),LN(AI17),"---")</f>
        <v>---</v>
      </c>
    </row>
    <row r="18" spans="1:47" x14ac:dyDescent="0.2">
      <c r="A18" t="s">
        <v>51</v>
      </c>
      <c r="B18" s="27">
        <f>'Raw Plate Reader Measurements'!$P$11</f>
        <v>0.11899999999999999</v>
      </c>
      <c r="C18" s="27">
        <f>'Raw Plate Reader Measurements'!$P$12</f>
        <v>0.11</v>
      </c>
      <c r="D18" s="27">
        <f>'Raw Plate Reader Measurements'!$P$13</f>
        <v>0.107</v>
      </c>
      <c r="E18" s="27">
        <f>'Raw Plate Reader Measurements'!$P$14</f>
        <v>0.1</v>
      </c>
      <c r="F18" s="3"/>
      <c r="G18" s="3"/>
      <c r="I18" s="27">
        <f>'Raw Plate Reader Measurements'!$E$11</f>
        <v>6590</v>
      </c>
      <c r="J18" s="27">
        <f>'Raw Plate Reader Measurements'!$E$12</f>
        <v>6233</v>
      </c>
      <c r="K18" s="27">
        <f>'Raw Plate Reader Measurements'!$E$13</f>
        <v>6118</v>
      </c>
      <c r="L18" s="27">
        <f>'Raw Plate Reader Measurements'!$E$14</f>
        <v>6150</v>
      </c>
      <c r="M18" s="3"/>
      <c r="N18" s="3"/>
      <c r="P18" s="4">
        <f t="shared" si="32"/>
        <v>1.1249999999999996E-2</v>
      </c>
      <c r="Q18" s="4">
        <f t="shared" si="33"/>
        <v>2.250000000000002E-3</v>
      </c>
      <c r="R18" s="4">
        <f t="shared" si="34"/>
        <v>-7.5000000000000067E-4</v>
      </c>
      <c r="S18" s="4">
        <f t="shared" si="35"/>
        <v>-7.749999999999993E-3</v>
      </c>
      <c r="T18" s="4" t="str">
        <f t="shared" si="36"/>
        <v>---</v>
      </c>
      <c r="U18" s="4" t="str">
        <f t="shared" si="37"/>
        <v>---</v>
      </c>
      <c r="W18" s="4">
        <f t="shared" si="1"/>
        <v>1.25</v>
      </c>
      <c r="X18" s="4">
        <f t="shared" si="1"/>
        <v>-355.75</v>
      </c>
      <c r="Y18" s="4">
        <f t="shared" si="1"/>
        <v>-470.75</v>
      </c>
      <c r="Z18" s="4">
        <f t="shared" si="1"/>
        <v>-438.75</v>
      </c>
      <c r="AA18" s="4" t="str">
        <f t="shared" si="1"/>
        <v>---</v>
      </c>
      <c r="AB18" s="4" t="str">
        <f t="shared" si="1"/>
        <v>---</v>
      </c>
      <c r="AD18" s="15">
        <f t="shared" si="38"/>
        <v>1.2829510476581572E-2</v>
      </c>
      <c r="AE18" s="15">
        <f t="shared" si="39"/>
        <v>-18.256393408175555</v>
      </c>
      <c r="AF18" s="15">
        <f t="shared" si="40"/>
        <v>72.473904682209209</v>
      </c>
      <c r="AG18" s="15">
        <f t="shared" si="41"/>
        <v>6.5368425154066463</v>
      </c>
      <c r="AH18" s="15" t="str">
        <f t="shared" si="42"/>
        <v>---</v>
      </c>
      <c r="AI18" s="15" t="str">
        <f t="shared" si="43"/>
        <v>---</v>
      </c>
      <c r="AK18" s="15">
        <f t="shared" si="44"/>
        <v>15.19179582497922</v>
      </c>
      <c r="AL18" s="15">
        <f t="shared" si="45"/>
        <v>39.603579776227996</v>
      </c>
      <c r="AM18" s="15" t="e">
        <f t="shared" si="46"/>
        <v>#NUM!</v>
      </c>
      <c r="AN18" s="14" t="e">
        <f t="shared" si="47"/>
        <v>#NUM!</v>
      </c>
      <c r="AP18" s="15">
        <f t="shared" si="48"/>
        <v>-4.3560072556747365</v>
      </c>
      <c r="AQ18" s="15" t="e">
        <f t="shared" si="49"/>
        <v>#NUM!</v>
      </c>
      <c r="AR18" s="15">
        <f t="shared" si="50"/>
        <v>4.2832265616505252</v>
      </c>
      <c r="AS18" s="15">
        <f t="shared" si="51"/>
        <v>1.8774542530763036</v>
      </c>
      <c r="AT18" s="15" t="str">
        <f t="shared" si="52"/>
        <v>---</v>
      </c>
      <c r="AU18" s="15" t="str">
        <f t="shared" si="53"/>
        <v>---</v>
      </c>
    </row>
    <row r="19" spans="1:47" x14ac:dyDescent="0.2">
      <c r="A19" t="s">
        <v>52</v>
      </c>
      <c r="B19" s="27">
        <f>'Raw Plate Reader Measurements'!$Q$7</f>
        <v>0.11</v>
      </c>
      <c r="C19" s="27">
        <f>'Raw Plate Reader Measurements'!$Q$8</f>
        <v>0.113</v>
      </c>
      <c r="D19" s="27">
        <f>'Raw Plate Reader Measurements'!$Q$9</f>
        <v>0.10299999999999999</v>
      </c>
      <c r="E19" s="27">
        <f>'Raw Plate Reader Measurements'!$Q$10</f>
        <v>0.111</v>
      </c>
      <c r="F19" s="3"/>
      <c r="G19" s="3"/>
      <c r="I19" s="27">
        <f>'Raw Plate Reader Measurements'!$F$7</f>
        <v>6536</v>
      </c>
      <c r="J19" s="27">
        <f>'Raw Plate Reader Measurements'!$F$8</f>
        <v>6290</v>
      </c>
      <c r="K19" s="27">
        <f>'Raw Plate Reader Measurements'!$F$9</f>
        <v>6151</v>
      </c>
      <c r="L19" s="27">
        <f>'Raw Plate Reader Measurements'!$F$10</f>
        <v>6153</v>
      </c>
      <c r="M19" s="3"/>
      <c r="N19" s="3"/>
      <c r="P19" s="4">
        <f t="shared" ref="P19" si="110">IF(ISBLANK(B19),"---", B19-$B$9)</f>
        <v>2.250000000000002E-3</v>
      </c>
      <c r="Q19" s="4">
        <f t="shared" ref="Q19" si="111">IF(ISBLANK(C19),"---", C19-$B$9)</f>
        <v>5.2500000000000047E-3</v>
      </c>
      <c r="R19" s="4">
        <f t="shared" ref="R19" si="112">IF(ISBLANK(D19),"---", D19-$B$9)</f>
        <v>-4.7500000000000042E-3</v>
      </c>
      <c r="S19" s="4">
        <f t="shared" ref="S19" si="113">IF(ISBLANK(E19),"---", E19-$B$9)</f>
        <v>3.2500000000000029E-3</v>
      </c>
      <c r="T19" s="4" t="str">
        <f t="shared" ref="T19" si="114">IF(ISBLANK(F19),"---", F19-$B$9)</f>
        <v>---</v>
      </c>
      <c r="U19" s="4" t="str">
        <f t="shared" ref="U19" si="115">IF(ISBLANK(G19),"---", G19-$B$9)</f>
        <v>---</v>
      </c>
      <c r="W19" s="4">
        <f t="shared" ref="W19" si="116">IF(ISBLANK(I19),"---",I19-$I$9)</f>
        <v>-52.75</v>
      </c>
      <c r="X19" s="4">
        <f t="shared" ref="X19" si="117">IF(ISBLANK(J19),"---",J19-$I$9)</f>
        <v>-298.75</v>
      </c>
      <c r="Y19" s="4">
        <f t="shared" ref="Y19" si="118">IF(ISBLANK(K19),"---",K19-$I$9)</f>
        <v>-437.75</v>
      </c>
      <c r="Z19" s="4">
        <f t="shared" ref="Z19" si="119">IF(ISBLANK(L19),"---",L19-$I$9)</f>
        <v>-435.75</v>
      </c>
      <c r="AA19" s="4" t="str">
        <f t="shared" ref="AA19" si="120">IF(ISBLANK(M19),"---",M19-$I$9)</f>
        <v>---</v>
      </c>
      <c r="AB19" s="4" t="str">
        <f t="shared" ref="AB19" si="121">IF(ISBLANK(N19),"---",N19-$I$9)</f>
        <v>---</v>
      </c>
      <c r="AD19" s="15">
        <f t="shared" ref="AD19" si="122">IF(AND(ISNUMBER(W19),ISNUMBER(P19)),(W19*$B$3)/(P19*$B$2),"---")</f>
        <v>-2.7070267105587087</v>
      </c>
      <c r="AE19" s="15">
        <f t="shared" ref="AE19" si="123">IF(AND(ISNUMBER(X19),ISNUMBER(Q19)),(X19*$B$3)/(Q19*$B$2),"---")</f>
        <v>-6.5705421512206978</v>
      </c>
      <c r="AF19" s="15">
        <f t="shared" ref="AF19" si="124">IF(AND(ISNUMBER(Y19),ISNUMBER(R19)),(Y19*$B$3)/(R19*$B$2),"---")</f>
        <v>10.641066084234145</v>
      </c>
      <c r="AG19" s="15">
        <f t="shared" ref="AG19" si="125">IF(AND(ISNUMBER(Z19),ISNUMBER(S19)),(Z19*$B$3)/(S19*$B$2),"---")</f>
        <v>-15.481271603548837</v>
      </c>
      <c r="AH19" s="15" t="str">
        <f t="shared" ref="AH19" si="126">IF(AND(ISNUMBER(AA19),ISNUMBER(T19)),(AA19*$B$3)/(T19*$B$2),"---")</f>
        <v>---</v>
      </c>
      <c r="AI19" s="15" t="str">
        <f t="shared" ref="AI19" si="127">IF(AND(ISNUMBER(AB19),ISNUMBER(U19)),(AB19*$B$3)/(U19*$B$2),"---")</f>
        <v>---</v>
      </c>
      <c r="AK19" s="15">
        <f t="shared" ref="AK19" si="128">AVERAGE(AD19:AI19)</f>
        <v>-3.5294435952735248</v>
      </c>
      <c r="AL19" s="15">
        <f t="shared" ref="AL19" si="129">STDEV(AD19:AI19)</f>
        <v>10.856245318949869</v>
      </c>
      <c r="AM19" s="15" t="e">
        <f t="shared" ref="AM19" si="130">GEOMEAN(AD19:AI19)</f>
        <v>#NUM!</v>
      </c>
      <c r="AN19" s="14" t="e">
        <f t="shared" ref="AN19" si="131">EXP(STDEV(AP19:AU19))</f>
        <v>#NUM!</v>
      </c>
      <c r="AP19" s="15" t="e">
        <f t="shared" ref="AP19" si="132">IF(ISNUMBER(AD19),LN(AD19),"---")</f>
        <v>#NUM!</v>
      </c>
      <c r="AQ19" s="15" t="e">
        <f t="shared" ref="AQ19" si="133">IF(ISNUMBER(AE19),LN(AE19),"---")</f>
        <v>#NUM!</v>
      </c>
      <c r="AR19" s="15">
        <f t="shared" ref="AR19" si="134">IF(ISNUMBER(AF19),LN(AF19),"---")</f>
        <v>2.3647206747808935</v>
      </c>
      <c r="AS19" s="15" t="e">
        <f t="shared" ref="AS19" si="135">IF(ISNUMBER(AG19),LN(AG19),"---")</f>
        <v>#NUM!</v>
      </c>
      <c r="AT19" s="15" t="str">
        <f t="shared" ref="AT19" si="136">IF(ISNUMBER(AH19),LN(AH19),"---")</f>
        <v>---</v>
      </c>
      <c r="AU19" s="15" t="str">
        <f t="shared" ref="AU19" si="137">IF(ISNUMBER(AI19),LN(AI19),"---")</f>
        <v>---</v>
      </c>
    </row>
    <row r="20" spans="1:47" x14ac:dyDescent="0.2">
      <c r="A20" t="s">
        <v>53</v>
      </c>
      <c r="B20" s="27">
        <f>'Raw Plate Reader Measurements'!$Q$11</f>
        <v>0.11</v>
      </c>
      <c r="C20" s="27">
        <f>'Raw Plate Reader Measurements'!$Q$12</f>
        <v>0.108</v>
      </c>
      <c r="D20" s="27">
        <f>'Raw Plate Reader Measurements'!$Q$13</f>
        <v>0.104</v>
      </c>
      <c r="E20" s="27">
        <f>'Raw Plate Reader Measurements'!$Q$14</f>
        <v>0.106</v>
      </c>
      <c r="F20" s="3"/>
      <c r="G20" s="3"/>
      <c r="I20" s="27">
        <f>'Raw Plate Reader Measurements'!$F$11</f>
        <v>6451</v>
      </c>
      <c r="J20" s="27">
        <f>'Raw Plate Reader Measurements'!$F$12</f>
        <v>6155</v>
      </c>
      <c r="K20" s="27">
        <f>'Raw Plate Reader Measurements'!$F$13</f>
        <v>6145</v>
      </c>
      <c r="L20" s="27">
        <f>'Raw Plate Reader Measurements'!$F$14</f>
        <v>6243</v>
      </c>
      <c r="M20" s="3"/>
      <c r="N20" s="3"/>
      <c r="P20" s="4">
        <f t="shared" si="32"/>
        <v>2.250000000000002E-3</v>
      </c>
      <c r="Q20" s="4">
        <f t="shared" si="33"/>
        <v>2.5000000000000022E-4</v>
      </c>
      <c r="R20" s="4">
        <f t="shared" si="34"/>
        <v>-3.7500000000000033E-3</v>
      </c>
      <c r="S20" s="4">
        <f t="shared" si="35"/>
        <v>-1.7500000000000016E-3</v>
      </c>
      <c r="T20" s="4" t="str">
        <f t="shared" si="36"/>
        <v>---</v>
      </c>
      <c r="U20" s="4" t="str">
        <f t="shared" si="37"/>
        <v>---</v>
      </c>
      <c r="W20" s="4">
        <f t="shared" si="1"/>
        <v>-137.75</v>
      </c>
      <c r="X20" s="4">
        <f t="shared" si="1"/>
        <v>-433.75</v>
      </c>
      <c r="Y20" s="4">
        <f t="shared" si="1"/>
        <v>-443.75</v>
      </c>
      <c r="Z20" s="4">
        <f t="shared" si="1"/>
        <v>-345.75</v>
      </c>
      <c r="AA20" s="4" t="str">
        <f t="shared" si="1"/>
        <v>---</v>
      </c>
      <c r="AB20" s="4" t="str">
        <f t="shared" si="1"/>
        <v>---</v>
      </c>
      <c r="AD20" s="15">
        <f t="shared" si="38"/>
        <v>-7.0690602725964373</v>
      </c>
      <c r="AE20" s="15">
        <f t="shared" si="39"/>
        <v>-200.332806091821</v>
      </c>
      <c r="AF20" s="15">
        <f t="shared" si="40"/>
        <v>13.66342865755936</v>
      </c>
      <c r="AG20" s="15">
        <f t="shared" si="41"/>
        <v>22.812702414572946</v>
      </c>
      <c r="AH20" s="15" t="str">
        <f t="shared" si="42"/>
        <v>---</v>
      </c>
      <c r="AI20" s="15" t="str">
        <f t="shared" si="43"/>
        <v>---</v>
      </c>
      <c r="AK20" s="15">
        <f t="shared" si="44"/>
        <v>-42.731433823071278</v>
      </c>
      <c r="AL20" s="15">
        <f t="shared" si="45"/>
        <v>105.80865077675951</v>
      </c>
      <c r="AM20" s="15" t="e">
        <f t="shared" si="46"/>
        <v>#NUM!</v>
      </c>
      <c r="AN20" s="14" t="e">
        <f t="shared" si="47"/>
        <v>#NUM!</v>
      </c>
      <c r="AP20" s="15" t="e">
        <f t="shared" si="48"/>
        <v>#NUM!</v>
      </c>
      <c r="AQ20" s="15" t="e">
        <f t="shared" si="49"/>
        <v>#NUM!</v>
      </c>
      <c r="AR20" s="15">
        <f t="shared" si="50"/>
        <v>2.6147228224687882</v>
      </c>
      <c r="AS20" s="15">
        <f t="shared" si="51"/>
        <v>3.1273175042709269</v>
      </c>
      <c r="AT20" s="15" t="str">
        <f t="shared" si="52"/>
        <v>---</v>
      </c>
      <c r="AU20" s="15" t="str">
        <f t="shared" si="53"/>
        <v>---</v>
      </c>
    </row>
    <row r="21" spans="1:47" x14ac:dyDescent="0.2">
      <c r="A21" t="s">
        <v>54</v>
      </c>
      <c r="B21" s="27">
        <f>'Raw Plate Reader Measurements'!$R$7</f>
        <v>0.113</v>
      </c>
      <c r="C21" s="27">
        <f>'Raw Plate Reader Measurements'!$R$8</f>
        <v>0.11899999999999999</v>
      </c>
      <c r="D21" s="27">
        <f>'Raw Plate Reader Measurements'!$R$9</f>
        <v>0.11899999999999999</v>
      </c>
      <c r="E21" s="27">
        <f>'Raw Plate Reader Measurements'!$R$10</f>
        <v>0.106</v>
      </c>
      <c r="F21" s="3"/>
      <c r="G21" s="3"/>
      <c r="I21" s="27">
        <f>'Raw Plate Reader Measurements'!$G$7</f>
        <v>6405</v>
      </c>
      <c r="J21" s="27">
        <f>'Raw Plate Reader Measurements'!$G$8</f>
        <v>6237</v>
      </c>
      <c r="K21" s="27">
        <f>'Raw Plate Reader Measurements'!$G$9</f>
        <v>6294</v>
      </c>
      <c r="L21" s="27">
        <f>'Raw Plate Reader Measurements'!$G$10</f>
        <v>6186</v>
      </c>
      <c r="M21" s="3"/>
      <c r="N21" s="3"/>
      <c r="P21" s="4">
        <f t="shared" ref="P21" si="138">IF(ISBLANK(B21),"---", B21-$B$9)</f>
        <v>5.2500000000000047E-3</v>
      </c>
      <c r="Q21" s="4">
        <f t="shared" ref="Q21" si="139">IF(ISBLANK(C21),"---", C21-$B$9)</f>
        <v>1.1249999999999996E-2</v>
      </c>
      <c r="R21" s="4">
        <f t="shared" ref="R21" si="140">IF(ISBLANK(D21),"---", D21-$B$9)</f>
        <v>1.1249999999999996E-2</v>
      </c>
      <c r="S21" s="4">
        <f t="shared" ref="S21" si="141">IF(ISBLANK(E21),"---", E21-$B$9)</f>
        <v>-1.7500000000000016E-3</v>
      </c>
      <c r="T21" s="4" t="str">
        <f t="shared" ref="T21" si="142">IF(ISBLANK(F21),"---", F21-$B$9)</f>
        <v>---</v>
      </c>
      <c r="U21" s="4" t="str">
        <f t="shared" ref="U21" si="143">IF(ISBLANK(G21),"---", G21-$B$9)</f>
        <v>---</v>
      </c>
      <c r="W21" s="4">
        <f t="shared" ref="W21" si="144">IF(ISBLANK(I21),"---",I21-$I$9)</f>
        <v>-183.75</v>
      </c>
      <c r="X21" s="4">
        <f t="shared" ref="X21" si="145">IF(ISBLANK(J21),"---",J21-$I$9)</f>
        <v>-351.75</v>
      </c>
      <c r="Y21" s="4">
        <f t="shared" ref="Y21" si="146">IF(ISBLANK(K21),"---",K21-$I$9)</f>
        <v>-294.75</v>
      </c>
      <c r="Z21" s="4">
        <f t="shared" ref="Z21" si="147">IF(ISBLANK(L21),"---",L21-$I$9)</f>
        <v>-402.75</v>
      </c>
      <c r="AA21" s="4" t="str">
        <f t="shared" ref="AA21" si="148">IF(ISBLANK(M21),"---",M21-$I$9)</f>
        <v>---</v>
      </c>
      <c r="AB21" s="4" t="str">
        <f t="shared" ref="AB21" si="149">IF(ISBLANK(N21),"---",N21-$I$9)</f>
        <v>---</v>
      </c>
      <c r="AD21" s="15">
        <f t="shared" ref="AD21" si="150">IF(AND(ISNUMBER(W21),ISNUMBER(P21)),(W21*$B$3)/(P21*$B$2),"---")</f>
        <v>-4.0412958001231907</v>
      </c>
      <c r="AE21" s="15">
        <f t="shared" ref="AE21" si="151">IF(AND(ISNUMBER(X21),ISNUMBER(Q21)),(X21*$B$3)/(Q21*$B$2),"---")</f>
        <v>-3.6102242481100548</v>
      </c>
      <c r="AF21" s="15">
        <f t="shared" ref="AF21" si="152">IF(AND(ISNUMBER(Y21),ISNUMBER(R21)),(Y21*$B$3)/(R21*$B$2),"---")</f>
        <v>-3.0251985703779352</v>
      </c>
      <c r="AG21" s="15">
        <f t="shared" ref="AG21" si="153">IF(AND(ISNUMBER(Z21),ISNUMBER(S21)),(Z21*$B$3)/(S21*$B$2),"---")</f>
        <v>26.573581771422283</v>
      </c>
      <c r="AH21" s="15" t="str">
        <f t="shared" ref="AH21" si="154">IF(AND(ISNUMBER(AA21),ISNUMBER(T21)),(AA21*$B$3)/(T21*$B$2),"---")</f>
        <v>---</v>
      </c>
      <c r="AI21" s="15" t="str">
        <f t="shared" ref="AI21" si="155">IF(AND(ISNUMBER(AB21),ISNUMBER(U21)),(AB21*$B$3)/(U21*$B$2),"---")</f>
        <v>---</v>
      </c>
      <c r="AK21" s="15">
        <f t="shared" ref="AK21" si="156">AVERAGE(AD21:AI21)</f>
        <v>3.9742157882027755</v>
      </c>
      <c r="AL21" s="15">
        <f t="shared" ref="AL21" si="157">STDEV(AD21:AI21)</f>
        <v>15.071997223257195</v>
      </c>
      <c r="AM21" s="15" t="e">
        <f t="shared" ref="AM21" si="158">GEOMEAN(AD21:AI21)</f>
        <v>#NUM!</v>
      </c>
      <c r="AN21" s="14" t="e">
        <f t="shared" ref="AN21" si="159">EXP(STDEV(AP21:AU21))</f>
        <v>#NUM!</v>
      </c>
      <c r="AP21" s="15" t="e">
        <f t="shared" ref="AP21" si="160">IF(ISNUMBER(AD21),LN(AD21),"---")</f>
        <v>#NUM!</v>
      </c>
      <c r="AQ21" s="15" t="e">
        <f t="shared" ref="AQ21" si="161">IF(ISNUMBER(AE21),LN(AE21),"---")</f>
        <v>#NUM!</v>
      </c>
      <c r="AR21" s="15" t="e">
        <f t="shared" ref="AR21" si="162">IF(ISNUMBER(AF21),LN(AF21),"---")</f>
        <v>#NUM!</v>
      </c>
      <c r="AS21" s="15">
        <f t="shared" ref="AS21" si="163">IF(ISNUMBER(AG21),LN(AG21),"---")</f>
        <v>3.2799175557831433</v>
      </c>
      <c r="AT21" s="15" t="str">
        <f t="shared" ref="AT21" si="164">IF(ISNUMBER(AH21),LN(AH21),"---")</f>
        <v>---</v>
      </c>
      <c r="AU21" s="15" t="str">
        <f t="shared" ref="AU21" si="165">IF(ISNUMBER(AI21),LN(AI21),"---")</f>
        <v>---</v>
      </c>
    </row>
    <row r="22" spans="1:47" x14ac:dyDescent="0.2">
      <c r="A22" t="s">
        <v>55</v>
      </c>
      <c r="B22" s="27">
        <f>'Raw Plate Reader Measurements'!$R$11</f>
        <v>0.112</v>
      </c>
      <c r="C22" s="27">
        <f>'Raw Plate Reader Measurements'!$R$12</f>
        <v>0.10199999999999999</v>
      </c>
      <c r="D22" s="27">
        <f>'Raw Plate Reader Measurements'!$R$13</f>
        <v>0.112</v>
      </c>
      <c r="E22" s="27">
        <f>'Raw Plate Reader Measurements'!$R$14</f>
        <v>0.106</v>
      </c>
      <c r="F22" s="3"/>
      <c r="G22" s="3"/>
      <c r="I22" s="27">
        <f>'Raw Plate Reader Measurements'!$G$11</f>
        <v>6409</v>
      </c>
      <c r="J22" s="27">
        <f>'Raw Plate Reader Measurements'!$G$12</f>
        <v>6352</v>
      </c>
      <c r="K22" s="27">
        <f>'Raw Plate Reader Measurements'!$G$13</f>
        <v>6221</v>
      </c>
      <c r="L22" s="27">
        <f>'Raw Plate Reader Measurements'!$G$14</f>
        <v>6288</v>
      </c>
      <c r="M22" s="3"/>
      <c r="N22" s="3"/>
      <c r="P22" s="4">
        <f t="shared" si="32"/>
        <v>4.2500000000000038E-3</v>
      </c>
      <c r="Q22" s="4">
        <f t="shared" si="33"/>
        <v>-5.7500000000000051E-3</v>
      </c>
      <c r="R22" s="4">
        <f t="shared" si="34"/>
        <v>4.2500000000000038E-3</v>
      </c>
      <c r="S22" s="4">
        <f t="shared" si="35"/>
        <v>-1.7500000000000016E-3</v>
      </c>
      <c r="T22" s="4" t="str">
        <f t="shared" si="36"/>
        <v>---</v>
      </c>
      <c r="U22" s="4" t="str">
        <f t="shared" si="37"/>
        <v>---</v>
      </c>
      <c r="W22" s="4">
        <f t="shared" si="1"/>
        <v>-179.75</v>
      </c>
      <c r="X22" s="4">
        <f t="shared" si="1"/>
        <v>-236.75</v>
      </c>
      <c r="Y22" s="4">
        <f t="shared" si="1"/>
        <v>-367.75</v>
      </c>
      <c r="Z22" s="4">
        <f t="shared" si="1"/>
        <v>-300.75</v>
      </c>
      <c r="AA22" s="4" t="str">
        <f t="shared" si="1"/>
        <v>---</v>
      </c>
      <c r="AB22" s="4" t="str">
        <f t="shared" si="1"/>
        <v>---</v>
      </c>
      <c r="AD22" s="15">
        <f t="shared" si="38"/>
        <v>-4.8835154290564269</v>
      </c>
      <c r="AE22" s="15">
        <f t="shared" si="39"/>
        <v>4.7541703387784615</v>
      </c>
      <c r="AF22" s="15">
        <f t="shared" si="40"/>
        <v>-9.991169952909603</v>
      </c>
      <c r="AG22" s="15">
        <f t="shared" si="41"/>
        <v>19.843587132849787</v>
      </c>
      <c r="AH22" s="15" t="str">
        <f t="shared" si="42"/>
        <v>---</v>
      </c>
      <c r="AI22" s="15" t="str">
        <f t="shared" si="43"/>
        <v>---</v>
      </c>
      <c r="AK22" s="15">
        <f t="shared" si="44"/>
        <v>2.4307680224155548</v>
      </c>
      <c r="AL22" s="15">
        <f t="shared" si="45"/>
        <v>13.120057839909171</v>
      </c>
      <c r="AM22" s="15" t="e">
        <f t="shared" si="46"/>
        <v>#NUM!</v>
      </c>
      <c r="AN22" s="14" t="e">
        <f t="shared" si="47"/>
        <v>#NUM!</v>
      </c>
      <c r="AP22" s="15" t="e">
        <f t="shared" si="48"/>
        <v>#NUM!</v>
      </c>
      <c r="AQ22" s="15">
        <f t="shared" si="49"/>
        <v>1.5590221989184108</v>
      </c>
      <c r="AR22" s="15" t="e">
        <f t="shared" si="50"/>
        <v>#NUM!</v>
      </c>
      <c r="AS22" s="15">
        <f t="shared" si="51"/>
        <v>2.9878808885808477</v>
      </c>
      <c r="AT22" s="15" t="str">
        <f t="shared" si="52"/>
        <v>---</v>
      </c>
      <c r="AU22" s="15" t="str">
        <f t="shared" si="53"/>
        <v>---</v>
      </c>
    </row>
    <row r="23" spans="1:47" x14ac:dyDescent="0.2">
      <c r="A23" t="s">
        <v>56</v>
      </c>
      <c r="B23" s="27">
        <f>'Raw Plate Reader Measurements'!$S$7</f>
        <v>0.114</v>
      </c>
      <c r="C23" s="27">
        <f>'Raw Plate Reader Measurements'!$S$8</f>
        <v>0.108</v>
      </c>
      <c r="D23" s="27">
        <f>'Raw Plate Reader Measurements'!$S$9</f>
        <v>0.109</v>
      </c>
      <c r="E23" s="27">
        <f>'Raw Plate Reader Measurements'!$S$10</f>
        <v>0.11</v>
      </c>
      <c r="F23" s="3"/>
      <c r="G23" s="3"/>
      <c r="I23" s="27">
        <f>'Raw Plate Reader Measurements'!$H$7</f>
        <v>6541</v>
      </c>
      <c r="J23" s="27">
        <f>'Raw Plate Reader Measurements'!$H$8</f>
        <v>6330</v>
      </c>
      <c r="K23" s="27">
        <f>'Raw Plate Reader Measurements'!$H$9</f>
        <v>6407</v>
      </c>
      <c r="L23" s="27">
        <f>'Raw Plate Reader Measurements'!$H$10</f>
        <v>6300</v>
      </c>
      <c r="M23" s="3"/>
      <c r="N23" s="3"/>
      <c r="P23" s="4">
        <f t="shared" ref="P23" si="166">IF(ISBLANK(B23),"---", B23-$B$9)</f>
        <v>6.2500000000000056E-3</v>
      </c>
      <c r="Q23" s="4">
        <f t="shared" ref="Q23" si="167">IF(ISBLANK(C23),"---", C23-$B$9)</f>
        <v>2.5000000000000022E-4</v>
      </c>
      <c r="R23" s="4">
        <f t="shared" ref="R23" si="168">IF(ISBLANK(D23),"---", D23-$B$9)</f>
        <v>1.2500000000000011E-3</v>
      </c>
      <c r="S23" s="4">
        <f t="shared" ref="S23" si="169">IF(ISBLANK(E23),"---", E23-$B$9)</f>
        <v>2.250000000000002E-3</v>
      </c>
      <c r="T23" s="4" t="str">
        <f t="shared" ref="T23" si="170">IF(ISBLANK(F23),"---", F23-$B$9)</f>
        <v>---</v>
      </c>
      <c r="U23" s="4" t="str">
        <f t="shared" ref="U23" si="171">IF(ISBLANK(G23),"---", G23-$B$9)</f>
        <v>---</v>
      </c>
      <c r="W23" s="4">
        <f t="shared" ref="W23" si="172">IF(ISBLANK(I23),"---",I23-$I$9)</f>
        <v>-47.75</v>
      </c>
      <c r="X23" s="4">
        <f t="shared" ref="X23" si="173">IF(ISBLANK(J23),"---",J23-$I$9)</f>
        <v>-258.75</v>
      </c>
      <c r="Y23" s="4">
        <f t="shared" ref="Y23" si="174">IF(ISBLANK(K23),"---",K23-$I$9)</f>
        <v>-181.75</v>
      </c>
      <c r="Z23" s="4">
        <f t="shared" ref="Z23" si="175">IF(ISBLANK(L23),"---",L23-$I$9)</f>
        <v>-288.75</v>
      </c>
      <c r="AA23" s="4" t="str">
        <f t="shared" ref="AA23" si="176">IF(ISBLANK(M23),"---",M23-$I$9)</f>
        <v>---</v>
      </c>
      <c r="AB23" s="4" t="str">
        <f t="shared" ref="AB23" si="177">IF(ISBLANK(N23),"---",N23-$I$9)</f>
        <v>---</v>
      </c>
      <c r="AD23" s="15">
        <f t="shared" ref="AD23" si="178">IF(AND(ISNUMBER(W23),ISNUMBER(P23)),(W23*$B$3)/(P23*$B$2),"---")</f>
        <v>-0.88215714036974791</v>
      </c>
      <c r="AE23" s="15">
        <f t="shared" ref="AE23" si="179">IF(AND(ISNUMBER(X23),ISNUMBER(Q23)),(X23*$B$3)/(Q23*$B$2),"---")</f>
        <v>-119.5068900893572</v>
      </c>
      <c r="AF23" s="15">
        <f t="shared" ref="AF23" si="180">IF(AND(ISNUMBER(Y23),ISNUMBER(R23)),(Y23*$B$3)/(R23*$B$2),"---")</f>
        <v>-16.788697409654628</v>
      </c>
      <c r="AG23" s="15">
        <f t="shared" ref="AG23" si="181">IF(AND(ISNUMBER(Z23),ISNUMBER(S23)),(Z23*$B$3)/(S23*$B$2),"---")</f>
        <v>-14.818084600451698</v>
      </c>
      <c r="AH23" s="15" t="str">
        <f t="shared" ref="AH23" si="182">IF(AND(ISNUMBER(AA23),ISNUMBER(T23)),(AA23*$B$3)/(T23*$B$2),"---")</f>
        <v>---</v>
      </c>
      <c r="AI23" s="15" t="str">
        <f t="shared" ref="AI23" si="183">IF(AND(ISNUMBER(AB23),ISNUMBER(U23)),(AB23*$B$3)/(U23*$B$2),"---")</f>
        <v>---</v>
      </c>
      <c r="AK23" s="15">
        <f t="shared" ref="AK23" si="184">AVERAGE(AD23:AI23)</f>
        <v>-37.998957309958314</v>
      </c>
      <c r="AL23" s="15">
        <f t="shared" ref="AL23" si="185">STDEV(AD23:AI23)</f>
        <v>54.797895170687461</v>
      </c>
      <c r="AM23" s="15" t="e">
        <f t="shared" ref="AM23" si="186">GEOMEAN(AD23:AI23)</f>
        <v>#NUM!</v>
      </c>
      <c r="AN23" s="14" t="e">
        <f t="shared" ref="AN23" si="187">EXP(STDEV(AP23:AU23))</f>
        <v>#NUM!</v>
      </c>
      <c r="AP23" s="15" t="e">
        <f t="shared" ref="AP23" si="188">IF(ISNUMBER(AD23),LN(AD23),"---")</f>
        <v>#NUM!</v>
      </c>
      <c r="AQ23" s="15" t="e">
        <f t="shared" ref="AQ23" si="189">IF(ISNUMBER(AE23),LN(AE23),"---")</f>
        <v>#NUM!</v>
      </c>
      <c r="AR23" s="15" t="e">
        <f t="shared" ref="AR23" si="190">IF(ISNUMBER(AF23),LN(AF23),"---")</f>
        <v>#NUM!</v>
      </c>
      <c r="AS23" s="15" t="e">
        <f t="shared" ref="AS23" si="191">IF(ISNUMBER(AG23),LN(AG23),"---")</f>
        <v>#NUM!</v>
      </c>
      <c r="AT23" s="15" t="str">
        <f t="shared" ref="AT23" si="192">IF(ISNUMBER(AH23),LN(AH23),"---")</f>
        <v>---</v>
      </c>
      <c r="AU23" s="15" t="str">
        <f t="shared" ref="AU23" si="193">IF(ISNUMBER(AI23),LN(AI23),"---")</f>
        <v>---</v>
      </c>
    </row>
    <row r="24" spans="1:47" x14ac:dyDescent="0.2">
      <c r="A24" t="s">
        <v>57</v>
      </c>
      <c r="B24" s="27">
        <f>'Raw Plate Reader Measurements'!$S$11</f>
        <v>0.107</v>
      </c>
      <c r="C24" s="27">
        <f>'Raw Plate Reader Measurements'!$S$12</f>
        <v>0.115</v>
      </c>
      <c r="D24" s="27">
        <f>'Raw Plate Reader Measurements'!$S$13</f>
        <v>0.107</v>
      </c>
      <c r="E24" s="27">
        <f>'Raw Plate Reader Measurements'!$S$14</f>
        <v>0.108</v>
      </c>
      <c r="F24" s="3"/>
      <c r="G24" s="3"/>
      <c r="I24" s="27">
        <f>'Raw Plate Reader Measurements'!$H$11</f>
        <v>6419</v>
      </c>
      <c r="J24" s="27">
        <f>'Raw Plate Reader Measurements'!$H$12</f>
        <v>6207</v>
      </c>
      <c r="K24" s="27">
        <f>'Raw Plate Reader Measurements'!$H$13</f>
        <v>6209</v>
      </c>
      <c r="L24" s="27">
        <f>'Raw Plate Reader Measurements'!$H$14</f>
        <v>6064</v>
      </c>
      <c r="M24" s="3"/>
      <c r="N24" s="3"/>
      <c r="P24" s="4">
        <f t="shared" si="32"/>
        <v>-7.5000000000000067E-4</v>
      </c>
      <c r="Q24" s="4">
        <f t="shared" si="33"/>
        <v>7.2500000000000064E-3</v>
      </c>
      <c r="R24" s="4">
        <f t="shared" si="34"/>
        <v>-7.5000000000000067E-4</v>
      </c>
      <c r="S24" s="4">
        <f t="shared" si="35"/>
        <v>2.5000000000000022E-4</v>
      </c>
      <c r="T24" s="4" t="str">
        <f t="shared" si="36"/>
        <v>---</v>
      </c>
      <c r="U24" s="4" t="str">
        <f t="shared" si="37"/>
        <v>---</v>
      </c>
      <c r="W24" s="4">
        <f t="shared" si="1"/>
        <v>-169.75</v>
      </c>
      <c r="X24" s="4">
        <f t="shared" si="1"/>
        <v>-381.75</v>
      </c>
      <c r="Y24" s="4">
        <f t="shared" si="1"/>
        <v>-379.75</v>
      </c>
      <c r="Z24" s="4">
        <f t="shared" si="1"/>
        <v>-524.75</v>
      </c>
      <c r="AA24" s="4" t="str">
        <f t="shared" si="1"/>
        <v>---</v>
      </c>
      <c r="AB24" s="4" t="str">
        <f t="shared" si="1"/>
        <v>---</v>
      </c>
      <c r="AD24" s="15">
        <f t="shared" si="38"/>
        <v>26.133712840796633</v>
      </c>
      <c r="AE24" s="15">
        <f t="shared" si="39"/>
        <v>-6.0798607751607019</v>
      </c>
      <c r="AF24" s="15">
        <f t="shared" si="40"/>
        <v>58.464079241782159</v>
      </c>
      <c r="AG24" s="15">
        <f t="shared" si="41"/>
        <v>-242.36228241310218</v>
      </c>
      <c r="AH24" s="15" t="str">
        <f t="shared" si="42"/>
        <v>---</v>
      </c>
      <c r="AI24" s="15" t="str">
        <f t="shared" si="43"/>
        <v>---</v>
      </c>
      <c r="AK24" s="15">
        <f t="shared" si="44"/>
        <v>-40.961087776421024</v>
      </c>
      <c r="AL24" s="15">
        <f t="shared" si="45"/>
        <v>136.82862432578153</v>
      </c>
      <c r="AM24" s="15" t="e">
        <f t="shared" si="46"/>
        <v>#NUM!</v>
      </c>
      <c r="AN24" s="14" t="e">
        <f t="shared" si="47"/>
        <v>#NUM!</v>
      </c>
      <c r="AP24" s="15">
        <f t="shared" si="48"/>
        <v>3.2632261605520685</v>
      </c>
      <c r="AQ24" s="15" t="e">
        <f t="shared" si="49"/>
        <v>#NUM!</v>
      </c>
      <c r="AR24" s="15">
        <f t="shared" si="50"/>
        <v>4.068412535589145</v>
      </c>
      <c r="AS24" s="15" t="e">
        <f t="shared" si="51"/>
        <v>#NUM!</v>
      </c>
      <c r="AT24" s="15" t="str">
        <f t="shared" si="52"/>
        <v>---</v>
      </c>
      <c r="AU24" s="15" t="str">
        <f t="shared" si="53"/>
        <v>---</v>
      </c>
    </row>
    <row r="25" spans="1:47" x14ac:dyDescent="0.2">
      <c r="A25" t="s">
        <v>58</v>
      </c>
      <c r="B25" s="27">
        <f>'Raw Plate Reader Measurements'!$T$7</f>
        <v>0.11600000000000001</v>
      </c>
      <c r="C25" s="27">
        <f>'Raw Plate Reader Measurements'!$T$8</f>
        <v>0.123</v>
      </c>
      <c r="D25" s="27">
        <f>'Raw Plate Reader Measurements'!$T$9</f>
        <v>0.104</v>
      </c>
      <c r="E25" s="27">
        <f>'Raw Plate Reader Measurements'!$T$10</f>
        <v>0.115</v>
      </c>
      <c r="F25" s="3"/>
      <c r="G25" s="3"/>
      <c r="I25" s="27">
        <f>'Raw Plate Reader Measurements'!$I$7</f>
        <v>6666</v>
      </c>
      <c r="J25" s="27">
        <f>'Raw Plate Reader Measurements'!$I$8</f>
        <v>6358</v>
      </c>
      <c r="K25" s="27">
        <f>'Raw Plate Reader Measurements'!$I$9</f>
        <v>6428</v>
      </c>
      <c r="L25" s="27">
        <f>'Raw Plate Reader Measurements'!$I$10</f>
        <v>6144</v>
      </c>
      <c r="M25" s="3"/>
      <c r="N25" s="3"/>
      <c r="P25" s="4">
        <f t="shared" ref="P25" si="194">IF(ISBLANK(B25),"---", B25-$B$9)</f>
        <v>8.2500000000000073E-3</v>
      </c>
      <c r="Q25" s="4">
        <f t="shared" ref="Q25" si="195">IF(ISBLANK(C25),"---", C25-$B$9)</f>
        <v>1.525E-2</v>
      </c>
      <c r="R25" s="4">
        <f t="shared" ref="R25" si="196">IF(ISBLANK(D25),"---", D25-$B$9)</f>
        <v>-3.7500000000000033E-3</v>
      </c>
      <c r="S25" s="4">
        <f t="shared" ref="S25" si="197">IF(ISBLANK(E25),"---", E25-$B$9)</f>
        <v>7.2500000000000064E-3</v>
      </c>
      <c r="T25" s="4" t="str">
        <f t="shared" ref="T25" si="198">IF(ISBLANK(F25),"---", F25-$B$9)</f>
        <v>---</v>
      </c>
      <c r="U25" s="4" t="str">
        <f t="shared" ref="U25" si="199">IF(ISBLANK(G25),"---", G25-$B$9)</f>
        <v>---</v>
      </c>
      <c r="W25" s="4">
        <f t="shared" ref="W25" si="200">IF(ISBLANK(I25),"---",I25-$I$9)</f>
        <v>77.25</v>
      </c>
      <c r="X25" s="4">
        <f t="shared" ref="X25" si="201">IF(ISBLANK(J25),"---",J25-$I$9)</f>
        <v>-230.75</v>
      </c>
      <c r="Y25" s="4">
        <f t="shared" ref="Y25" si="202">IF(ISBLANK(K25),"---",K25-$I$9)</f>
        <v>-160.75</v>
      </c>
      <c r="Z25" s="4">
        <f t="shared" ref="Z25" si="203">IF(ISBLANK(L25),"---",L25-$I$9)</f>
        <v>-444.75</v>
      </c>
      <c r="AA25" s="4" t="str">
        <f t="shared" ref="AA25" si="204">IF(ISBLANK(M25),"---",M25-$I$9)</f>
        <v>---</v>
      </c>
      <c r="AB25" s="4" t="str">
        <f t="shared" ref="AB25" si="205">IF(ISBLANK(N25),"---",N25-$I$9)</f>
        <v>---</v>
      </c>
      <c r="AD25" s="15">
        <f t="shared" ref="AD25" si="206">IF(AND(ISNUMBER(W25),ISNUMBER(P25)),(W25*$B$3)/(P25*$B$2),"---")</f>
        <v>1.081177837435555</v>
      </c>
      <c r="AE25" s="15">
        <f t="shared" ref="AE25" si="207">IF(AND(ISNUMBER(X25),ISNUMBER(Q25)),(X25*$B$3)/(Q25*$B$2),"---")</f>
        <v>-1.7471269430977554</v>
      </c>
      <c r="AF25" s="15">
        <f t="shared" ref="AF25" si="208">IF(AND(ISNUMBER(Y25),ISNUMBER(R25)),(Y25*$B$3)/(R25*$B$2),"---")</f>
        <v>4.9496251418651651</v>
      </c>
      <c r="AG25" s="15">
        <f t="shared" ref="AG25" si="209">IF(AND(ISNUMBER(Z25),ISNUMBER(S25)),(Z25*$B$3)/(S25*$B$2),"---")</f>
        <v>-7.0832169738119761</v>
      </c>
      <c r="AH25" s="15" t="str">
        <f t="shared" ref="AH25" si="210">IF(AND(ISNUMBER(AA25),ISNUMBER(T25)),(AA25*$B$3)/(T25*$B$2),"---")</f>
        <v>---</v>
      </c>
      <c r="AI25" s="15" t="str">
        <f t="shared" ref="AI25" si="211">IF(AND(ISNUMBER(AB25),ISNUMBER(U25)),(AB25*$B$3)/(U25*$B$2),"---")</f>
        <v>---</v>
      </c>
      <c r="AK25" s="15">
        <f t="shared" ref="AK25" si="212">AVERAGE(AD25:AI25)</f>
        <v>-0.69988523440225281</v>
      </c>
      <c r="AL25" s="15">
        <f t="shared" ref="AL25" si="213">STDEV(AD25:AI25)</f>
        <v>5.0640166024347577</v>
      </c>
      <c r="AM25" s="15" t="e">
        <f t="shared" ref="AM25" si="214">GEOMEAN(AD25:AI25)</f>
        <v>#NUM!</v>
      </c>
      <c r="AN25" s="14" t="e">
        <f t="shared" ref="AN25" si="215">EXP(STDEV(AP25:AU25))</f>
        <v>#NUM!</v>
      </c>
      <c r="AP25" s="15">
        <f t="shared" ref="AP25" si="216">IF(ISNUMBER(AD25),LN(AD25),"---")</f>
        <v>7.8051037092747452E-2</v>
      </c>
      <c r="AQ25" s="15" t="e">
        <f t="shared" ref="AQ25" si="217">IF(ISNUMBER(AE25),LN(AE25),"---")</f>
        <v>#NUM!</v>
      </c>
      <c r="AR25" s="15">
        <f t="shared" ref="AR25" si="218">IF(ISNUMBER(AF25),LN(AF25),"---")</f>
        <v>1.5993118447968915</v>
      </c>
      <c r="AS25" s="15" t="e">
        <f t="shared" ref="AS25" si="219">IF(ISNUMBER(AG25),LN(AG25),"---")</f>
        <v>#NUM!</v>
      </c>
      <c r="AT25" s="15" t="str">
        <f t="shared" ref="AT25" si="220">IF(ISNUMBER(AH25),LN(AH25),"---")</f>
        <v>---</v>
      </c>
      <c r="AU25" s="15" t="str">
        <f t="shared" ref="AU25" si="221">IF(ISNUMBER(AI25),LN(AI25),"---")</f>
        <v>---</v>
      </c>
    </row>
    <row r="26" spans="1:47" x14ac:dyDescent="0.2">
      <c r="A26" t="s">
        <v>59</v>
      </c>
      <c r="B26" s="27">
        <f>'Raw Plate Reader Measurements'!$T$11</f>
        <v>0.113</v>
      </c>
      <c r="C26" s="27">
        <f>'Raw Plate Reader Measurements'!$T$12</f>
        <v>0.112</v>
      </c>
      <c r="D26" s="27">
        <f>'Raw Plate Reader Measurements'!$T$13</f>
        <v>0.115</v>
      </c>
      <c r="E26" s="27">
        <f>'Raw Plate Reader Measurements'!$T$14</f>
        <v>0.105</v>
      </c>
      <c r="F26" s="3"/>
      <c r="G26" s="3"/>
      <c r="I26" s="27">
        <f>'Raw Plate Reader Measurements'!$I$11</f>
        <v>6547</v>
      </c>
      <c r="J26" s="27">
        <f>'Raw Plate Reader Measurements'!$I$12</f>
        <v>6265</v>
      </c>
      <c r="K26" s="27">
        <f>'Raw Plate Reader Measurements'!$I$13</f>
        <v>6208</v>
      </c>
      <c r="L26" s="27">
        <f>'Raw Plate Reader Measurements'!$I$14</f>
        <v>6376</v>
      </c>
      <c r="M26" s="3"/>
      <c r="N26" s="3"/>
      <c r="P26" s="4">
        <f t="shared" si="32"/>
        <v>5.2500000000000047E-3</v>
      </c>
      <c r="Q26" s="4">
        <f t="shared" si="33"/>
        <v>4.2500000000000038E-3</v>
      </c>
      <c r="R26" s="4">
        <f t="shared" si="34"/>
        <v>7.2500000000000064E-3</v>
      </c>
      <c r="S26" s="4">
        <f t="shared" si="35"/>
        <v>-2.7500000000000024E-3</v>
      </c>
      <c r="T26" s="4" t="str">
        <f t="shared" si="36"/>
        <v>---</v>
      </c>
      <c r="U26" s="4" t="str">
        <f t="shared" si="37"/>
        <v>---</v>
      </c>
      <c r="W26" s="4">
        <f t="shared" si="1"/>
        <v>-41.75</v>
      </c>
      <c r="X26" s="4">
        <f t="shared" si="1"/>
        <v>-323.75</v>
      </c>
      <c r="Y26" s="4">
        <f t="shared" si="1"/>
        <v>-380.75</v>
      </c>
      <c r="Z26" s="4">
        <f t="shared" si="1"/>
        <v>-212.75</v>
      </c>
      <c r="AA26" s="4" t="str">
        <f t="shared" si="1"/>
        <v>---</v>
      </c>
      <c r="AB26" s="4" t="str">
        <f t="shared" si="1"/>
        <v>---</v>
      </c>
      <c r="AD26" s="15">
        <f t="shared" si="38"/>
        <v>-0.91822639268105133</v>
      </c>
      <c r="AE26" s="15">
        <f t="shared" si="39"/>
        <v>-8.7957614473269441</v>
      </c>
      <c r="AF26" s="15">
        <f t="shared" si="40"/>
        <v>-6.0639344862932214</v>
      </c>
      <c r="AG26" s="15">
        <f t="shared" si="41"/>
        <v>8.932838249103467</v>
      </c>
      <c r="AH26" s="15" t="str">
        <f t="shared" si="42"/>
        <v>---</v>
      </c>
      <c r="AI26" s="15" t="str">
        <f t="shared" si="43"/>
        <v>---</v>
      </c>
      <c r="AK26" s="15">
        <f t="shared" si="44"/>
        <v>-1.7112710192994371</v>
      </c>
      <c r="AL26" s="15">
        <f t="shared" si="45"/>
        <v>7.8115654807305779</v>
      </c>
      <c r="AM26" s="15" t="e">
        <f t="shared" si="46"/>
        <v>#NUM!</v>
      </c>
      <c r="AN26" s="14" t="e">
        <f t="shared" si="47"/>
        <v>#NUM!</v>
      </c>
      <c r="AP26" s="15" t="e">
        <f t="shared" si="48"/>
        <v>#NUM!</v>
      </c>
      <c r="AQ26" s="15" t="e">
        <f t="shared" si="49"/>
        <v>#NUM!</v>
      </c>
      <c r="AR26" s="15" t="e">
        <f t="shared" si="50"/>
        <v>#NUM!</v>
      </c>
      <c r="AS26" s="15">
        <f t="shared" si="51"/>
        <v>2.1897341774364856</v>
      </c>
      <c r="AT26" s="15" t="str">
        <f t="shared" si="52"/>
        <v>---</v>
      </c>
      <c r="AU26" s="15" t="str">
        <f t="shared" si="53"/>
        <v>---</v>
      </c>
    </row>
    <row r="28" spans="1:47" x14ac:dyDescent="0.2">
      <c r="A28" s="24" t="s">
        <v>39</v>
      </c>
    </row>
    <row r="29" spans="1:47" x14ac:dyDescent="0.2">
      <c r="A29" t="s">
        <v>44</v>
      </c>
      <c r="B29" s="27">
        <f>'Raw Plate Reader Measurements'!$M$17</f>
        <v>0.123</v>
      </c>
      <c r="C29" s="27">
        <f>'Raw Plate Reader Measurements'!$M$18</f>
        <v>0.13100000000000001</v>
      </c>
      <c r="D29" s="27">
        <f>'Raw Plate Reader Measurements'!$M$19</f>
        <v>0.127</v>
      </c>
      <c r="E29" s="27">
        <f>'Raw Plate Reader Measurements'!$M$20</f>
        <v>0.12</v>
      </c>
      <c r="F29" s="3"/>
      <c r="G29" s="3"/>
      <c r="I29" s="27">
        <f>'Raw Plate Reader Measurements'!$B$17</f>
        <v>6537</v>
      </c>
      <c r="J29" s="27">
        <f>'Raw Plate Reader Measurements'!$B$18</f>
        <v>6399</v>
      </c>
      <c r="K29" s="27">
        <f>'Raw Plate Reader Measurements'!$B$19</f>
        <v>6231</v>
      </c>
      <c r="L29" s="27">
        <f>'Raw Plate Reader Measurements'!$B$20</f>
        <v>6486</v>
      </c>
      <c r="M29" s="3"/>
      <c r="N29" s="3"/>
      <c r="P29" s="4">
        <f t="shared" ref="P29:P44" si="222">IF(ISBLANK(B29),"---", B29-$B$9)</f>
        <v>1.525E-2</v>
      </c>
      <c r="Q29" s="4">
        <f t="shared" ref="Q29:Q44" si="223">IF(ISBLANK(C29),"---", C29-$B$9)</f>
        <v>2.3250000000000007E-2</v>
      </c>
      <c r="R29" s="4">
        <f t="shared" ref="R29:R44" si="224">IF(ISBLANK(D29),"---", D29-$B$9)</f>
        <v>1.9250000000000003E-2</v>
      </c>
      <c r="S29" s="4">
        <f t="shared" ref="S29:S44" si="225">IF(ISBLANK(E29),"---", E29-$B$9)</f>
        <v>1.2249999999999997E-2</v>
      </c>
      <c r="T29" s="4" t="str">
        <f t="shared" ref="T29:T44" si="226">IF(ISBLANK(F29),"---", F29-$B$9)</f>
        <v>---</v>
      </c>
      <c r="U29" s="4" t="str">
        <f t="shared" ref="U29:U44" si="227">IF(ISBLANK(G29),"---", G29-$B$9)</f>
        <v>---</v>
      </c>
      <c r="W29" s="4">
        <f t="shared" ref="W29:W44" si="228">IF(ISBLANK(I29),"---",I29-$I$9)</f>
        <v>-51.75</v>
      </c>
      <c r="X29" s="4">
        <f t="shared" ref="X29:X44" si="229">IF(ISBLANK(J29),"---",J29-$I$9)</f>
        <v>-189.75</v>
      </c>
      <c r="Y29" s="4">
        <f t="shared" ref="Y29:Y44" si="230">IF(ISBLANK(K29),"---",K29-$I$9)</f>
        <v>-357.75</v>
      </c>
      <c r="Z29" s="4">
        <f t="shared" ref="Z29:Z44" si="231">IF(ISBLANK(L29),"---",L29-$I$9)</f>
        <v>-102.75</v>
      </c>
      <c r="AA29" s="4" t="str">
        <f t="shared" ref="AA29:AA44" si="232">IF(ISBLANK(M29),"---",M29-$I$9)</f>
        <v>---</v>
      </c>
      <c r="AB29" s="4" t="str">
        <f t="shared" ref="AB29:AB44" si="233">IF(ISBLANK(N29),"---",N29-$I$9)</f>
        <v>---</v>
      </c>
      <c r="AD29" s="15">
        <f t="shared" ref="AD29:AD44" si="234">IF(AND(ISNUMBER(W29),ISNUMBER(P29)),(W29*$B$3)/(P29*$B$2),"---")</f>
        <v>-0.39182586914543382</v>
      </c>
      <c r="AE29" s="15">
        <f t="shared" ref="AE29:AE44" si="235">IF(AND(ISNUMBER(X29),ISNUMBER(Q29)),(X29*$B$3)/(Q29*$B$2),"---")</f>
        <v>-0.94234823726374906</v>
      </c>
      <c r="AF29" s="15">
        <f t="shared" ref="AF29:AF44" si="236">IF(AND(ISNUMBER(Y29),ISNUMBER(R29)),(Y29*$B$3)/(R29*$B$2),"---")</f>
        <v>-2.1458605899726493</v>
      </c>
      <c r="AG29" s="15">
        <f t="shared" ref="AG29:AG44" si="237">IF(AND(ISNUMBER(Z29),ISNUMBER(S29)),(Z29*$B$3)/(S29*$B$2),"---")</f>
        <v>-0.96849712760969864</v>
      </c>
      <c r="AH29" s="15" t="str">
        <f t="shared" ref="AH29:AH44" si="238">IF(AND(ISNUMBER(AA29),ISNUMBER(T29)),(AA29*$B$3)/(T29*$B$2),"---")</f>
        <v>---</v>
      </c>
      <c r="AI29" s="15" t="str">
        <f t="shared" ref="AI29:AI44" si="239">IF(AND(ISNUMBER(AB29),ISNUMBER(U29)),(AB29*$B$3)/(U29*$B$2),"---")</f>
        <v>---</v>
      </c>
      <c r="AK29" s="15">
        <f>AVERAGE(AD29:AI29)</f>
        <v>-1.1121329559978828</v>
      </c>
      <c r="AL29" s="15">
        <f>STDEV(AD29:AI29)</f>
        <v>0.73866844671686538</v>
      </c>
      <c r="AM29" s="15" t="e">
        <f>GEOMEAN(AD29:AI29)</f>
        <v>#NUM!</v>
      </c>
      <c r="AN29" s="14" t="e">
        <f>EXP(STDEV(AP29:AU29))</f>
        <v>#NUM!</v>
      </c>
      <c r="AP29" s="15" t="e">
        <f>IF(ISNUMBER(AD29),LN(AD29),"---")</f>
        <v>#NUM!</v>
      </c>
      <c r="AQ29" s="15" t="e">
        <f t="shared" ref="AQ29:AQ44" si="240">IF(ISNUMBER(AE29),LN(AE29),"---")</f>
        <v>#NUM!</v>
      </c>
      <c r="AR29" s="15" t="e">
        <f t="shared" ref="AR29:AR44" si="241">IF(ISNUMBER(AF29),LN(AF29),"---")</f>
        <v>#NUM!</v>
      </c>
      <c r="AS29" s="15" t="e">
        <f t="shared" ref="AS29:AS44" si="242">IF(ISNUMBER(AG29),LN(AG29),"---")</f>
        <v>#NUM!</v>
      </c>
      <c r="AT29" s="15" t="str">
        <f t="shared" ref="AT29:AT44" si="243">IF(ISNUMBER(AH29),LN(AH29),"---")</f>
        <v>---</v>
      </c>
      <c r="AU29" s="15" t="str">
        <f t="shared" ref="AU29:AU44" si="244">IF(ISNUMBER(AI29),LN(AI29),"---")</f>
        <v>---</v>
      </c>
    </row>
    <row r="30" spans="1:47" x14ac:dyDescent="0.2">
      <c r="A30" t="s">
        <v>45</v>
      </c>
      <c r="B30" s="27">
        <f>'Raw Plate Reader Measurements'!$M$21</f>
        <v>0.13100000000000001</v>
      </c>
      <c r="C30" s="27">
        <f>'Raw Plate Reader Measurements'!$M$22</f>
        <v>0.127</v>
      </c>
      <c r="D30" s="27">
        <f>'Raw Plate Reader Measurements'!$M$23</f>
        <v>0.122</v>
      </c>
      <c r="E30" s="27">
        <f>'Raw Plate Reader Measurements'!$M$24</f>
        <v>0.11799999999999999</v>
      </c>
      <c r="F30" s="3"/>
      <c r="G30" s="3"/>
      <c r="I30" s="27">
        <f>'Raw Plate Reader Measurements'!$B$21</f>
        <v>7212</v>
      </c>
      <c r="J30" s="27">
        <f>'Raw Plate Reader Measurements'!$B$22</f>
        <v>6152</v>
      </c>
      <c r="K30" s="27">
        <f>'Raw Plate Reader Measurements'!$B$23</f>
        <v>6089</v>
      </c>
      <c r="L30" s="27">
        <f>'Raw Plate Reader Measurements'!$B$24</f>
        <v>6121</v>
      </c>
      <c r="M30" s="3"/>
      <c r="N30" s="3"/>
      <c r="P30" s="4">
        <f t="shared" si="222"/>
        <v>2.3250000000000007E-2</v>
      </c>
      <c r="Q30" s="4">
        <f t="shared" si="223"/>
        <v>1.9250000000000003E-2</v>
      </c>
      <c r="R30" s="4">
        <f t="shared" si="224"/>
        <v>1.4249999999999999E-2</v>
      </c>
      <c r="S30" s="4">
        <f t="shared" si="225"/>
        <v>1.0249999999999995E-2</v>
      </c>
      <c r="T30" s="4" t="str">
        <f t="shared" si="226"/>
        <v>---</v>
      </c>
      <c r="U30" s="4" t="str">
        <f t="shared" si="227"/>
        <v>---</v>
      </c>
      <c r="W30" s="4">
        <f t="shared" si="228"/>
        <v>623.25</v>
      </c>
      <c r="X30" s="4">
        <f t="shared" si="229"/>
        <v>-436.75</v>
      </c>
      <c r="Y30" s="4">
        <f t="shared" si="230"/>
        <v>-499.75</v>
      </c>
      <c r="Z30" s="4">
        <f t="shared" si="231"/>
        <v>-467.75</v>
      </c>
      <c r="AA30" s="4" t="str">
        <f t="shared" si="232"/>
        <v>---</v>
      </c>
      <c r="AB30" s="4" t="str">
        <f t="shared" si="233"/>
        <v>---</v>
      </c>
      <c r="AD30" s="15">
        <f t="shared" si="234"/>
        <v>3.0952228662694683</v>
      </c>
      <c r="AE30" s="15">
        <f t="shared" si="235"/>
        <v>-2.6197193925102851</v>
      </c>
      <c r="AF30" s="15">
        <f t="shared" si="236"/>
        <v>-4.049398648845246</v>
      </c>
      <c r="AG30" s="15">
        <f t="shared" si="237"/>
        <v>-5.269173827198955</v>
      </c>
      <c r="AH30" s="15" t="str">
        <f t="shared" si="238"/>
        <v>---</v>
      </c>
      <c r="AI30" s="15" t="str">
        <f t="shared" si="239"/>
        <v>---</v>
      </c>
      <c r="AK30" s="15">
        <f>AVERAGE(AD30:AI30)</f>
        <v>-2.2107672505712546</v>
      </c>
      <c r="AL30" s="15">
        <f>STDEV(AD30:AI30)</f>
        <v>3.699332785836138</v>
      </c>
      <c r="AM30" s="15" t="e">
        <f>GEOMEAN(AD30:AI30)</f>
        <v>#NUM!</v>
      </c>
      <c r="AN30" s="14" t="e">
        <f>EXP(STDEV(AP30:AU30))</f>
        <v>#NUM!</v>
      </c>
      <c r="AP30" s="15">
        <f>IF(ISNUMBER(AD30),LN(AD30),"---")</f>
        <v>1.1298599120317847</v>
      </c>
      <c r="AQ30" s="15" t="e">
        <f t="shared" si="240"/>
        <v>#NUM!</v>
      </c>
      <c r="AR30" s="15" t="e">
        <f t="shared" si="241"/>
        <v>#NUM!</v>
      </c>
      <c r="AS30" s="15" t="e">
        <f t="shared" si="242"/>
        <v>#NUM!</v>
      </c>
      <c r="AT30" s="15" t="str">
        <f t="shared" si="243"/>
        <v>---</v>
      </c>
      <c r="AU30" s="15" t="str">
        <f t="shared" si="244"/>
        <v>---</v>
      </c>
    </row>
    <row r="31" spans="1:47" x14ac:dyDescent="0.2">
      <c r="A31" t="s">
        <v>46</v>
      </c>
      <c r="B31" s="27">
        <f>'Raw Plate Reader Measurements'!$N$17</f>
        <v>0.123</v>
      </c>
      <c r="C31" s="27">
        <f>'Raw Plate Reader Measurements'!$N$18</f>
        <v>0.123</v>
      </c>
      <c r="D31" s="27">
        <f>'Raw Plate Reader Measurements'!$N$19</f>
        <v>0.12</v>
      </c>
      <c r="E31" s="27">
        <f>'Raw Plate Reader Measurements'!$N$20</f>
        <v>0.127</v>
      </c>
      <c r="F31" s="3"/>
      <c r="G31" s="3"/>
      <c r="I31" s="27">
        <f>'Raw Plate Reader Measurements'!$C$17</f>
        <v>6232</v>
      </c>
      <c r="J31" s="27">
        <f>'Raw Plate Reader Measurements'!$C$18</f>
        <v>6117</v>
      </c>
      <c r="K31" s="27">
        <f>'Raw Plate Reader Measurements'!$C$19</f>
        <v>6125</v>
      </c>
      <c r="L31" s="27">
        <f>'Raw Plate Reader Measurements'!$C$20</f>
        <v>6337</v>
      </c>
      <c r="M31" s="3"/>
      <c r="N31" s="3"/>
      <c r="P31" s="4">
        <f t="shared" si="222"/>
        <v>1.525E-2</v>
      </c>
      <c r="Q31" s="4">
        <f t="shared" si="223"/>
        <v>1.525E-2</v>
      </c>
      <c r="R31" s="4">
        <f t="shared" si="224"/>
        <v>1.2249999999999997E-2</v>
      </c>
      <c r="S31" s="4">
        <f t="shared" si="225"/>
        <v>1.9250000000000003E-2</v>
      </c>
      <c r="T31" s="4" t="str">
        <f t="shared" si="226"/>
        <v>---</v>
      </c>
      <c r="U31" s="4" t="str">
        <f t="shared" si="227"/>
        <v>---</v>
      </c>
      <c r="W31" s="4">
        <f t="shared" si="228"/>
        <v>-356.75</v>
      </c>
      <c r="X31" s="4">
        <f t="shared" si="229"/>
        <v>-471.75</v>
      </c>
      <c r="Y31" s="4">
        <f t="shared" si="230"/>
        <v>-463.75</v>
      </c>
      <c r="Z31" s="4">
        <f t="shared" si="231"/>
        <v>-251.75</v>
      </c>
      <c r="AA31" s="4" t="str">
        <f t="shared" si="232"/>
        <v>---</v>
      </c>
      <c r="AB31" s="4" t="str">
        <f t="shared" si="233"/>
        <v>---</v>
      </c>
      <c r="AC31" s="12"/>
      <c r="AD31" s="15">
        <f t="shared" si="234"/>
        <v>-2.7011377549301163</v>
      </c>
      <c r="AE31" s="15">
        <f t="shared" si="235"/>
        <v>-3.5718619085866354</v>
      </c>
      <c r="AF31" s="15">
        <f t="shared" si="236"/>
        <v>-4.3711974980924362</v>
      </c>
      <c r="AG31" s="15">
        <f t="shared" si="237"/>
        <v>-1.510050044795568</v>
      </c>
      <c r="AH31" s="15" t="str">
        <f t="shared" si="238"/>
        <v>---</v>
      </c>
      <c r="AI31" s="15" t="str">
        <f t="shared" si="239"/>
        <v>---</v>
      </c>
      <c r="AJ31" s="12"/>
      <c r="AK31" s="15">
        <f t="shared" ref="AK31:AK44" si="245">AVERAGE(AD31:AI31)</f>
        <v>-3.038561801601189</v>
      </c>
      <c r="AL31" s="15">
        <f t="shared" ref="AL31:AL44" si="246">STDEV(AD31:AI31)</f>
        <v>1.2261769966904297</v>
      </c>
      <c r="AM31" s="15" t="e">
        <f t="shared" ref="AM31:AM44" si="247">GEOMEAN(AD31:AI31)</f>
        <v>#NUM!</v>
      </c>
      <c r="AN31" s="14" t="e">
        <f t="shared" ref="AN31:AN44" si="248">EXP(STDEV(AP31:AU31))</f>
        <v>#NUM!</v>
      </c>
      <c r="AP31" s="15" t="e">
        <f t="shared" ref="AP31:AP44" si="249">IF(ISNUMBER(AD31),LN(AD31),"---")</f>
        <v>#NUM!</v>
      </c>
      <c r="AQ31" s="15" t="e">
        <f t="shared" si="240"/>
        <v>#NUM!</v>
      </c>
      <c r="AR31" s="15" t="e">
        <f t="shared" si="241"/>
        <v>#NUM!</v>
      </c>
      <c r="AS31" s="15" t="e">
        <f t="shared" si="242"/>
        <v>#NUM!</v>
      </c>
      <c r="AT31" s="15" t="str">
        <f t="shared" si="243"/>
        <v>---</v>
      </c>
      <c r="AU31" s="15" t="str">
        <f t="shared" si="244"/>
        <v>---</v>
      </c>
    </row>
    <row r="32" spans="1:47" x14ac:dyDescent="0.2">
      <c r="A32" t="s">
        <v>47</v>
      </c>
      <c r="B32" s="27">
        <f>'Raw Plate Reader Measurements'!$N$21</f>
        <v>0.127</v>
      </c>
      <c r="C32" s="27">
        <f>'Raw Plate Reader Measurements'!$N$22</f>
        <v>0.11600000000000001</v>
      </c>
      <c r="D32" s="27">
        <f>'Raw Plate Reader Measurements'!$N$23</f>
        <v>0.128</v>
      </c>
      <c r="E32" s="27">
        <f>'Raw Plate Reader Measurements'!$N$24</f>
        <v>0.124</v>
      </c>
      <c r="F32" s="3"/>
      <c r="G32" s="3"/>
      <c r="I32" s="27">
        <f>'Raw Plate Reader Measurements'!$C$21</f>
        <v>6362</v>
      </c>
      <c r="J32" s="27">
        <f>'Raw Plate Reader Measurements'!$C$22</f>
        <v>6300</v>
      </c>
      <c r="K32" s="27">
        <f>'Raw Plate Reader Measurements'!$C$23</f>
        <v>6153</v>
      </c>
      <c r="L32" s="27">
        <f>'Raw Plate Reader Measurements'!$C$24</f>
        <v>6350</v>
      </c>
      <c r="M32" s="3"/>
      <c r="N32" s="3"/>
      <c r="P32" s="4">
        <f t="shared" si="222"/>
        <v>1.9250000000000003E-2</v>
      </c>
      <c r="Q32" s="4">
        <f t="shared" si="223"/>
        <v>8.2500000000000073E-3</v>
      </c>
      <c r="R32" s="4">
        <f t="shared" si="224"/>
        <v>2.0250000000000004E-2</v>
      </c>
      <c r="S32" s="4">
        <f t="shared" si="225"/>
        <v>1.6250000000000001E-2</v>
      </c>
      <c r="T32" s="4" t="str">
        <f t="shared" si="226"/>
        <v>---</v>
      </c>
      <c r="U32" s="4" t="str">
        <f t="shared" si="227"/>
        <v>---</v>
      </c>
      <c r="W32" s="4">
        <f t="shared" si="228"/>
        <v>-226.75</v>
      </c>
      <c r="X32" s="4">
        <f t="shared" si="229"/>
        <v>-288.75</v>
      </c>
      <c r="Y32" s="4">
        <f t="shared" si="230"/>
        <v>-435.75</v>
      </c>
      <c r="Z32" s="4">
        <f t="shared" si="231"/>
        <v>-238.75</v>
      </c>
      <c r="AA32" s="4" t="str">
        <f t="shared" si="232"/>
        <v>---</v>
      </c>
      <c r="AB32" s="4" t="str">
        <f t="shared" si="233"/>
        <v>---</v>
      </c>
      <c r="AC32" s="12"/>
      <c r="AD32" s="15">
        <f t="shared" si="234"/>
        <v>-1.3600947275368225</v>
      </c>
      <c r="AE32" s="15">
        <f t="shared" si="235"/>
        <v>-4.0412958001231907</v>
      </c>
      <c r="AF32" s="15">
        <f t="shared" si="236"/>
        <v>-2.4846485289646298</v>
      </c>
      <c r="AG32" s="15">
        <f t="shared" si="237"/>
        <v>-1.6964560391725936</v>
      </c>
      <c r="AH32" s="15" t="str">
        <f t="shared" si="238"/>
        <v>---</v>
      </c>
      <c r="AI32" s="15" t="str">
        <f t="shared" si="239"/>
        <v>---</v>
      </c>
      <c r="AJ32" s="12"/>
      <c r="AK32" s="15">
        <f t="shared" si="245"/>
        <v>-2.3956237739493091</v>
      </c>
      <c r="AL32" s="15">
        <f t="shared" si="246"/>
        <v>1.1940571946175147</v>
      </c>
      <c r="AM32" s="15" t="e">
        <f t="shared" si="247"/>
        <v>#NUM!</v>
      </c>
      <c r="AN32" s="14" t="e">
        <f t="shared" si="248"/>
        <v>#NUM!</v>
      </c>
      <c r="AP32" s="15" t="e">
        <f t="shared" si="249"/>
        <v>#NUM!</v>
      </c>
      <c r="AQ32" s="15" t="e">
        <f t="shared" si="240"/>
        <v>#NUM!</v>
      </c>
      <c r="AR32" s="15" t="e">
        <f t="shared" si="241"/>
        <v>#NUM!</v>
      </c>
      <c r="AS32" s="15" t="e">
        <f t="shared" si="242"/>
        <v>#NUM!</v>
      </c>
      <c r="AT32" s="15" t="str">
        <f t="shared" si="243"/>
        <v>---</v>
      </c>
      <c r="AU32" s="15" t="str">
        <f t="shared" si="244"/>
        <v>---</v>
      </c>
    </row>
    <row r="33" spans="1:47" x14ac:dyDescent="0.2">
      <c r="A33" t="s">
        <v>50</v>
      </c>
      <c r="B33" s="27">
        <f>'Raw Plate Reader Measurements'!$O$17</f>
        <v>0.107</v>
      </c>
      <c r="C33" s="27">
        <f>'Raw Plate Reader Measurements'!$O$18</f>
        <v>0.107</v>
      </c>
      <c r="D33" s="27">
        <f>'Raw Plate Reader Measurements'!$O$19</f>
        <v>0.107</v>
      </c>
      <c r="E33" s="27">
        <f>'Raw Plate Reader Measurements'!$O$20</f>
        <v>0.108</v>
      </c>
      <c r="F33" s="3"/>
      <c r="G33" s="3"/>
      <c r="I33" s="27">
        <f>'Raw Plate Reader Measurements'!$D$17</f>
        <v>6376</v>
      </c>
      <c r="J33" s="27">
        <f>'Raw Plate Reader Measurements'!$D$18</f>
        <v>6094</v>
      </c>
      <c r="K33" s="27">
        <f>'Raw Plate Reader Measurements'!$D$19</f>
        <v>6132</v>
      </c>
      <c r="L33" s="27">
        <f>'Raw Plate Reader Measurements'!$D$20</f>
        <v>6064</v>
      </c>
      <c r="M33" s="3"/>
      <c r="N33" s="3"/>
      <c r="P33" s="4">
        <f t="shared" si="222"/>
        <v>-7.5000000000000067E-4</v>
      </c>
      <c r="Q33" s="4">
        <f t="shared" si="223"/>
        <v>-7.5000000000000067E-4</v>
      </c>
      <c r="R33" s="4">
        <f t="shared" si="224"/>
        <v>-7.5000000000000067E-4</v>
      </c>
      <c r="S33" s="4">
        <f t="shared" si="225"/>
        <v>2.5000000000000022E-4</v>
      </c>
      <c r="T33" s="4" t="str">
        <f t="shared" si="226"/>
        <v>---</v>
      </c>
      <c r="U33" s="4" t="str">
        <f t="shared" si="227"/>
        <v>---</v>
      </c>
      <c r="W33" s="4">
        <f t="shared" si="228"/>
        <v>-212.75</v>
      </c>
      <c r="X33" s="4">
        <f t="shared" si="229"/>
        <v>-494.75</v>
      </c>
      <c r="Y33" s="4">
        <f t="shared" si="230"/>
        <v>-456.75</v>
      </c>
      <c r="Z33" s="4">
        <f t="shared" si="231"/>
        <v>-524.75</v>
      </c>
      <c r="AA33" s="4" t="str">
        <f t="shared" si="232"/>
        <v>---</v>
      </c>
      <c r="AB33" s="4" t="str">
        <f t="shared" si="233"/>
        <v>---</v>
      </c>
      <c r="AD33" s="15">
        <f t="shared" si="234"/>
        <v>32.753740246712717</v>
      </c>
      <c r="AE33" s="15">
        <f t="shared" si="235"/>
        <v>76.168803699464704</v>
      </c>
      <c r="AF33" s="15">
        <f t="shared" si="236"/>
        <v>70.318546922143511</v>
      </c>
      <c r="AG33" s="15">
        <f t="shared" si="237"/>
        <v>-242.36228241310218</v>
      </c>
      <c r="AH33" s="15" t="str">
        <f t="shared" si="238"/>
        <v>---</v>
      </c>
      <c r="AI33" s="15" t="str">
        <f t="shared" si="239"/>
        <v>---</v>
      </c>
      <c r="AK33" s="15">
        <f t="shared" si="245"/>
        <v>-15.780297886195306</v>
      </c>
      <c r="AL33" s="15">
        <f t="shared" si="246"/>
        <v>152.274529419049</v>
      </c>
      <c r="AM33" s="15" t="e">
        <f t="shared" si="247"/>
        <v>#NUM!</v>
      </c>
      <c r="AN33" s="14" t="e">
        <f t="shared" si="248"/>
        <v>#NUM!</v>
      </c>
      <c r="AP33" s="15">
        <f t="shared" si="249"/>
        <v>3.4890171615667467</v>
      </c>
      <c r="AQ33" s="15">
        <f t="shared" si="240"/>
        <v>4.3329519785959381</v>
      </c>
      <c r="AR33" s="15">
        <f t="shared" si="241"/>
        <v>4.2530355893713789</v>
      </c>
      <c r="AS33" s="15" t="e">
        <f t="shared" si="242"/>
        <v>#NUM!</v>
      </c>
      <c r="AT33" s="15" t="str">
        <f t="shared" si="243"/>
        <v>---</v>
      </c>
      <c r="AU33" s="15" t="str">
        <f t="shared" si="244"/>
        <v>---</v>
      </c>
    </row>
    <row r="34" spans="1:47" x14ac:dyDescent="0.2">
      <c r="A34" t="s">
        <v>48</v>
      </c>
      <c r="B34" s="27">
        <f>'Raw Plate Reader Measurements'!$O$21</f>
        <v>0.113</v>
      </c>
      <c r="C34" s="27">
        <f>'Raw Plate Reader Measurements'!$O$22</f>
        <v>0.114</v>
      </c>
      <c r="D34" s="27">
        <f>'Raw Plate Reader Measurements'!$O$23</f>
        <v>0.111</v>
      </c>
      <c r="E34" s="27">
        <f>'Raw Plate Reader Measurements'!$O$24</f>
        <v>0.106</v>
      </c>
      <c r="F34" s="3"/>
      <c r="G34" s="3"/>
      <c r="I34" s="27">
        <f>'Raw Plate Reader Measurements'!$D$21</f>
        <v>6516</v>
      </c>
      <c r="J34" s="27">
        <f>'Raw Plate Reader Measurements'!$D$22</f>
        <v>6363</v>
      </c>
      <c r="K34" s="27">
        <f>'Raw Plate Reader Measurements'!$D$23</f>
        <v>6256</v>
      </c>
      <c r="L34" s="27">
        <f>'Raw Plate Reader Measurements'!$D$24</f>
        <v>6360</v>
      </c>
      <c r="M34" s="3"/>
      <c r="N34" s="3"/>
      <c r="P34" s="4">
        <f t="shared" si="222"/>
        <v>5.2500000000000047E-3</v>
      </c>
      <c r="Q34" s="4">
        <f t="shared" si="223"/>
        <v>6.2500000000000056E-3</v>
      </c>
      <c r="R34" s="4">
        <f t="shared" si="224"/>
        <v>3.2500000000000029E-3</v>
      </c>
      <c r="S34" s="4">
        <f t="shared" si="225"/>
        <v>-1.7500000000000016E-3</v>
      </c>
      <c r="T34" s="4" t="str">
        <f t="shared" si="226"/>
        <v>---</v>
      </c>
      <c r="U34" s="4" t="str">
        <f t="shared" si="227"/>
        <v>---</v>
      </c>
      <c r="W34" s="4">
        <f t="shared" si="228"/>
        <v>-72.75</v>
      </c>
      <c r="X34" s="4">
        <f t="shared" si="229"/>
        <v>-225.75</v>
      </c>
      <c r="Y34" s="4">
        <f t="shared" si="230"/>
        <v>-332.75</v>
      </c>
      <c r="Z34" s="4">
        <f t="shared" si="231"/>
        <v>-228.75</v>
      </c>
      <c r="AA34" s="4" t="str">
        <f t="shared" si="232"/>
        <v>---</v>
      </c>
      <c r="AB34" s="4" t="str">
        <f t="shared" si="233"/>
        <v>---</v>
      </c>
      <c r="AD34" s="15">
        <f t="shared" si="234"/>
        <v>-1.6000232351508141</v>
      </c>
      <c r="AE34" s="15">
        <f t="shared" si="235"/>
        <v>-4.1706172657271328</v>
      </c>
      <c r="AF34" s="15">
        <f t="shared" si="236"/>
        <v>-11.821900461459267</v>
      </c>
      <c r="AG34" s="15">
        <f t="shared" si="237"/>
        <v>15.093002682092731</v>
      </c>
      <c r="AH34" s="15" t="str">
        <f t="shared" si="238"/>
        <v>---</v>
      </c>
      <c r="AI34" s="15" t="str">
        <f t="shared" si="239"/>
        <v>---</v>
      </c>
      <c r="AK34" s="15">
        <f t="shared" si="245"/>
        <v>-0.62488457006112075</v>
      </c>
      <c r="AL34" s="15">
        <f t="shared" si="246"/>
        <v>11.342372772174716</v>
      </c>
      <c r="AM34" s="15" t="e">
        <f t="shared" si="247"/>
        <v>#NUM!</v>
      </c>
      <c r="AN34" s="14" t="e">
        <f t="shared" si="248"/>
        <v>#NUM!</v>
      </c>
      <c r="AP34" s="15" t="e">
        <f t="shared" si="249"/>
        <v>#NUM!</v>
      </c>
      <c r="AQ34" s="15" t="e">
        <f t="shared" si="240"/>
        <v>#NUM!</v>
      </c>
      <c r="AR34" s="15" t="e">
        <f t="shared" si="241"/>
        <v>#NUM!</v>
      </c>
      <c r="AS34" s="15">
        <f t="shared" si="242"/>
        <v>2.7142312378816902</v>
      </c>
      <c r="AT34" s="15" t="str">
        <f t="shared" si="243"/>
        <v>---</v>
      </c>
      <c r="AU34" s="15" t="str">
        <f t="shared" si="244"/>
        <v>---</v>
      </c>
    </row>
    <row r="35" spans="1:47" x14ac:dyDescent="0.2">
      <c r="A35" t="s">
        <v>49</v>
      </c>
      <c r="B35" s="27">
        <f>'Raw Plate Reader Measurements'!$P$17</f>
        <v>0.127</v>
      </c>
      <c r="C35" s="27">
        <f>'Raw Plate Reader Measurements'!$P$18</f>
        <v>0.128</v>
      </c>
      <c r="D35" s="27">
        <f>'Raw Plate Reader Measurements'!$P$19</f>
        <v>0.13</v>
      </c>
      <c r="E35" s="27">
        <f>'Raw Plate Reader Measurements'!$P$20</f>
        <v>0.124</v>
      </c>
      <c r="F35" s="3"/>
      <c r="G35" s="3"/>
      <c r="I35" s="27">
        <f>'Raw Plate Reader Measurements'!$E$17</f>
        <v>6127</v>
      </c>
      <c r="J35" s="27">
        <f>'Raw Plate Reader Measurements'!$E$18</f>
        <v>6434</v>
      </c>
      <c r="K35" s="27">
        <f>'Raw Plate Reader Measurements'!$E$19</f>
        <v>6369</v>
      </c>
      <c r="L35" s="27">
        <f>'Raw Plate Reader Measurements'!$E$20</f>
        <v>6338</v>
      </c>
      <c r="M35" s="3"/>
      <c r="N35" s="3"/>
      <c r="P35" s="4">
        <f t="shared" si="222"/>
        <v>1.9250000000000003E-2</v>
      </c>
      <c r="Q35" s="4">
        <f t="shared" si="223"/>
        <v>2.0250000000000004E-2</v>
      </c>
      <c r="R35" s="4">
        <f t="shared" si="224"/>
        <v>2.2250000000000006E-2</v>
      </c>
      <c r="S35" s="4">
        <f t="shared" si="225"/>
        <v>1.6250000000000001E-2</v>
      </c>
      <c r="T35" s="4" t="str">
        <f t="shared" si="226"/>
        <v>---</v>
      </c>
      <c r="U35" s="4" t="str">
        <f t="shared" si="227"/>
        <v>---</v>
      </c>
      <c r="W35" s="4">
        <f t="shared" si="228"/>
        <v>-461.75</v>
      </c>
      <c r="X35" s="4">
        <f t="shared" si="229"/>
        <v>-154.75</v>
      </c>
      <c r="Y35" s="4">
        <f t="shared" si="230"/>
        <v>-219.75</v>
      </c>
      <c r="Z35" s="4">
        <f t="shared" si="231"/>
        <v>-250.75</v>
      </c>
      <c r="AA35" s="4" t="str">
        <f t="shared" si="232"/>
        <v>---</v>
      </c>
      <c r="AB35" s="4" t="str">
        <f t="shared" si="233"/>
        <v>---</v>
      </c>
      <c r="AD35" s="15">
        <f t="shared" si="234"/>
        <v>-2.7696747097690304</v>
      </c>
      <c r="AE35" s="15">
        <f t="shared" si="235"/>
        <v>-0.88238522055599877</v>
      </c>
      <c r="AF35" s="15">
        <f t="shared" si="236"/>
        <v>-1.1403849143846827</v>
      </c>
      <c r="AG35" s="15">
        <f t="shared" si="237"/>
        <v>-1.7817229395707972</v>
      </c>
      <c r="AH35" s="15" t="str">
        <f t="shared" si="238"/>
        <v>---</v>
      </c>
      <c r="AI35" s="15" t="str">
        <f t="shared" si="239"/>
        <v>---</v>
      </c>
      <c r="AK35" s="15">
        <f t="shared" si="245"/>
        <v>-1.6435419460701273</v>
      </c>
      <c r="AL35" s="15">
        <f t="shared" si="246"/>
        <v>0.84059414459275161</v>
      </c>
      <c r="AM35" s="15" t="e">
        <f t="shared" si="247"/>
        <v>#NUM!</v>
      </c>
      <c r="AN35" s="14" t="e">
        <f t="shared" si="248"/>
        <v>#NUM!</v>
      </c>
      <c r="AP35" s="15" t="e">
        <f t="shared" si="249"/>
        <v>#NUM!</v>
      </c>
      <c r="AQ35" s="15" t="e">
        <f t="shared" si="240"/>
        <v>#NUM!</v>
      </c>
      <c r="AR35" s="15" t="e">
        <f t="shared" si="241"/>
        <v>#NUM!</v>
      </c>
      <c r="AS35" s="15" t="e">
        <f t="shared" si="242"/>
        <v>#NUM!</v>
      </c>
      <c r="AT35" s="15" t="str">
        <f t="shared" si="243"/>
        <v>---</v>
      </c>
      <c r="AU35" s="15" t="str">
        <f t="shared" si="244"/>
        <v>---</v>
      </c>
    </row>
    <row r="36" spans="1:47" x14ac:dyDescent="0.2">
      <c r="A36" t="s">
        <v>51</v>
      </c>
      <c r="B36" s="27">
        <f>'Raw Plate Reader Measurements'!$P$21</f>
        <v>0.123</v>
      </c>
      <c r="C36" s="27">
        <f>'Raw Plate Reader Measurements'!$P$22</f>
        <v>0.125</v>
      </c>
      <c r="D36" s="27">
        <f>'Raw Plate Reader Measurements'!$P$23</f>
        <v>0.121</v>
      </c>
      <c r="E36" s="27">
        <f>'Raw Plate Reader Measurements'!$P$24</f>
        <v>0.12</v>
      </c>
      <c r="F36" s="3"/>
      <c r="G36" s="3"/>
      <c r="I36" s="27">
        <f>'Raw Plate Reader Measurements'!$E$21</f>
        <v>6998</v>
      </c>
      <c r="J36" s="27">
        <f>'Raw Plate Reader Measurements'!$E$22</f>
        <v>6351</v>
      </c>
      <c r="K36" s="27">
        <f>'Raw Plate Reader Measurements'!$E$23</f>
        <v>6387</v>
      </c>
      <c r="L36" s="27">
        <f>'Raw Plate Reader Measurements'!$E$24</f>
        <v>6349</v>
      </c>
      <c r="M36" s="3"/>
      <c r="N36" s="3"/>
      <c r="P36" s="4">
        <f t="shared" si="222"/>
        <v>1.525E-2</v>
      </c>
      <c r="Q36" s="4">
        <f t="shared" si="223"/>
        <v>1.7250000000000001E-2</v>
      </c>
      <c r="R36" s="4">
        <f t="shared" si="224"/>
        <v>1.3249999999999998E-2</v>
      </c>
      <c r="S36" s="4">
        <f t="shared" si="225"/>
        <v>1.2249999999999997E-2</v>
      </c>
      <c r="T36" s="4" t="str">
        <f t="shared" si="226"/>
        <v>---</v>
      </c>
      <c r="U36" s="4" t="str">
        <f t="shared" si="227"/>
        <v>---</v>
      </c>
      <c r="W36" s="4">
        <f t="shared" si="228"/>
        <v>409.25</v>
      </c>
      <c r="X36" s="4">
        <f t="shared" si="229"/>
        <v>-237.75</v>
      </c>
      <c r="Y36" s="4">
        <f t="shared" si="230"/>
        <v>-201.75</v>
      </c>
      <c r="Z36" s="4">
        <f t="shared" si="231"/>
        <v>-239.75</v>
      </c>
      <c r="AA36" s="4" t="str">
        <f t="shared" si="232"/>
        <v>---</v>
      </c>
      <c r="AB36" s="4" t="str">
        <f t="shared" si="233"/>
        <v>---</v>
      </c>
      <c r="AD36" s="15">
        <f t="shared" si="234"/>
        <v>3.0986422598602665</v>
      </c>
      <c r="AE36" s="15">
        <f t="shared" si="235"/>
        <v>-1.5914171038994438</v>
      </c>
      <c r="AF36" s="15">
        <f t="shared" si="236"/>
        <v>-1.7581270677624894</v>
      </c>
      <c r="AG36" s="15">
        <f t="shared" si="237"/>
        <v>-2.2598266310892972</v>
      </c>
      <c r="AH36" s="15" t="str">
        <f t="shared" si="238"/>
        <v>---</v>
      </c>
      <c r="AI36" s="15" t="str">
        <f t="shared" si="239"/>
        <v>---</v>
      </c>
      <c r="AK36" s="15">
        <f t="shared" si="245"/>
        <v>-0.6276821357227409</v>
      </c>
      <c r="AL36" s="15">
        <f t="shared" si="246"/>
        <v>2.5004052996886537</v>
      </c>
      <c r="AM36" s="15" t="e">
        <f t="shared" si="247"/>
        <v>#NUM!</v>
      </c>
      <c r="AN36" s="14" t="e">
        <f t="shared" si="248"/>
        <v>#NUM!</v>
      </c>
      <c r="AP36" s="15">
        <f t="shared" si="249"/>
        <v>1.1309640348593066</v>
      </c>
      <c r="AQ36" s="15" t="e">
        <f t="shared" si="240"/>
        <v>#NUM!</v>
      </c>
      <c r="AR36" s="15" t="e">
        <f t="shared" si="241"/>
        <v>#NUM!</v>
      </c>
      <c r="AS36" s="15" t="e">
        <f t="shared" si="242"/>
        <v>#NUM!</v>
      </c>
      <c r="AT36" s="15" t="str">
        <f t="shared" si="243"/>
        <v>---</v>
      </c>
      <c r="AU36" s="15" t="str">
        <f t="shared" si="244"/>
        <v>---</v>
      </c>
    </row>
    <row r="37" spans="1:47" x14ac:dyDescent="0.2">
      <c r="A37" t="s">
        <v>52</v>
      </c>
      <c r="B37" s="27">
        <f>'Raw Plate Reader Measurements'!$Q$17</f>
        <v>0.128</v>
      </c>
      <c r="C37" s="27">
        <f>'Raw Plate Reader Measurements'!$Q$18</f>
        <v>0.13</v>
      </c>
      <c r="D37" s="27">
        <f>'Raw Plate Reader Measurements'!$Q$19</f>
        <v>0.122</v>
      </c>
      <c r="E37" s="27">
        <f>'Raw Plate Reader Measurements'!$Q$20</f>
        <v>0.12</v>
      </c>
      <c r="F37" s="3"/>
      <c r="G37" s="3"/>
      <c r="I37" s="27">
        <f>'Raw Plate Reader Measurements'!$F$17</f>
        <v>6585</v>
      </c>
      <c r="J37" s="27">
        <f>'Raw Plate Reader Measurements'!$F$18</f>
        <v>6426</v>
      </c>
      <c r="K37" s="27">
        <f>'Raw Plate Reader Measurements'!$F$19</f>
        <v>6249</v>
      </c>
      <c r="L37" s="27">
        <f>'Raw Plate Reader Measurements'!$F$20</f>
        <v>6339</v>
      </c>
      <c r="M37" s="3"/>
      <c r="N37" s="3"/>
      <c r="P37" s="4">
        <f t="shared" si="222"/>
        <v>2.0250000000000004E-2</v>
      </c>
      <c r="Q37" s="4">
        <f t="shared" si="223"/>
        <v>2.2250000000000006E-2</v>
      </c>
      <c r="R37" s="4">
        <f t="shared" si="224"/>
        <v>1.4249999999999999E-2</v>
      </c>
      <c r="S37" s="4">
        <f t="shared" si="225"/>
        <v>1.2249999999999997E-2</v>
      </c>
      <c r="T37" s="4" t="str">
        <f t="shared" si="226"/>
        <v>---</v>
      </c>
      <c r="U37" s="4" t="str">
        <f t="shared" si="227"/>
        <v>---</v>
      </c>
      <c r="W37" s="4">
        <f t="shared" si="228"/>
        <v>-3.75</v>
      </c>
      <c r="X37" s="4">
        <f t="shared" si="229"/>
        <v>-162.75</v>
      </c>
      <c r="Y37" s="4">
        <f t="shared" si="230"/>
        <v>-339.75</v>
      </c>
      <c r="Z37" s="4">
        <f t="shared" si="231"/>
        <v>-249.75</v>
      </c>
      <c r="AA37" s="4" t="str">
        <f t="shared" si="232"/>
        <v>---</v>
      </c>
      <c r="AB37" s="4" t="str">
        <f t="shared" si="233"/>
        <v>---</v>
      </c>
      <c r="AD37" s="15">
        <f t="shared" si="234"/>
        <v>-2.1382517460969277E-2</v>
      </c>
      <c r="AE37" s="15">
        <f t="shared" si="235"/>
        <v>-0.84458541440776835</v>
      </c>
      <c r="AF37" s="15">
        <f t="shared" si="236"/>
        <v>-2.7529428533170033</v>
      </c>
      <c r="AG37" s="15">
        <f t="shared" si="237"/>
        <v>-2.3540842590805084</v>
      </c>
      <c r="AH37" s="15" t="str">
        <f t="shared" si="238"/>
        <v>---</v>
      </c>
      <c r="AI37" s="15" t="str">
        <f t="shared" si="239"/>
        <v>---</v>
      </c>
      <c r="AK37" s="15">
        <f t="shared" si="245"/>
        <v>-1.4932487610665623</v>
      </c>
      <c r="AL37" s="15">
        <f t="shared" si="246"/>
        <v>1.2799767363844035</v>
      </c>
      <c r="AM37" s="15" t="e">
        <f t="shared" si="247"/>
        <v>#NUM!</v>
      </c>
      <c r="AN37" s="14" t="e">
        <f t="shared" si="248"/>
        <v>#NUM!</v>
      </c>
      <c r="AP37" s="15" t="e">
        <f t="shared" si="249"/>
        <v>#NUM!</v>
      </c>
      <c r="AQ37" s="15" t="e">
        <f t="shared" si="240"/>
        <v>#NUM!</v>
      </c>
      <c r="AR37" s="15" t="e">
        <f t="shared" si="241"/>
        <v>#NUM!</v>
      </c>
      <c r="AS37" s="15" t="e">
        <f t="shared" si="242"/>
        <v>#NUM!</v>
      </c>
      <c r="AT37" s="15" t="str">
        <f t="shared" si="243"/>
        <v>---</v>
      </c>
      <c r="AU37" s="15" t="str">
        <f t="shared" si="244"/>
        <v>---</v>
      </c>
    </row>
    <row r="38" spans="1:47" x14ac:dyDescent="0.2">
      <c r="A38" t="s">
        <v>53</v>
      </c>
      <c r="B38" s="27">
        <f>'Raw Plate Reader Measurements'!$Q$21</f>
        <v>0.122</v>
      </c>
      <c r="C38" s="27">
        <f>'Raw Plate Reader Measurements'!$Q$22</f>
        <v>0.11899999999999999</v>
      </c>
      <c r="D38" s="27">
        <f>'Raw Plate Reader Measurements'!$Q$23</f>
        <v>0.126</v>
      </c>
      <c r="E38" s="27">
        <f>'Raw Plate Reader Measurements'!$Q$24</f>
        <v>0.12</v>
      </c>
      <c r="F38" s="3"/>
      <c r="G38" s="3"/>
      <c r="I38" s="27">
        <f>'Raw Plate Reader Measurements'!$F$21</f>
        <v>6523</v>
      </c>
      <c r="J38" s="27">
        <f>'Raw Plate Reader Measurements'!$F$22</f>
        <v>6304</v>
      </c>
      <c r="K38" s="27">
        <f>'Raw Plate Reader Measurements'!$F$23</f>
        <v>6265</v>
      </c>
      <c r="L38" s="27">
        <f>'Raw Plate Reader Measurements'!$F$24</f>
        <v>6204</v>
      </c>
      <c r="M38" s="3"/>
      <c r="N38" s="3"/>
      <c r="P38" s="4">
        <f t="shared" si="222"/>
        <v>1.4249999999999999E-2</v>
      </c>
      <c r="Q38" s="4">
        <f t="shared" si="223"/>
        <v>1.1249999999999996E-2</v>
      </c>
      <c r="R38" s="4">
        <f t="shared" si="224"/>
        <v>1.8250000000000002E-2</v>
      </c>
      <c r="S38" s="4">
        <f t="shared" si="225"/>
        <v>1.2249999999999997E-2</v>
      </c>
      <c r="T38" s="4" t="str">
        <f t="shared" si="226"/>
        <v>---</v>
      </c>
      <c r="U38" s="4" t="str">
        <f t="shared" si="227"/>
        <v>---</v>
      </c>
      <c r="W38" s="4">
        <f t="shared" si="228"/>
        <v>-65.75</v>
      </c>
      <c r="X38" s="4">
        <f t="shared" si="229"/>
        <v>-284.75</v>
      </c>
      <c r="Y38" s="4">
        <f t="shared" si="230"/>
        <v>-323.75</v>
      </c>
      <c r="Z38" s="4">
        <f t="shared" si="231"/>
        <v>-384.75</v>
      </c>
      <c r="AA38" s="4" t="str">
        <f t="shared" si="232"/>
        <v>---</v>
      </c>
      <c r="AB38" s="4" t="str">
        <f t="shared" si="233"/>
        <v>---</v>
      </c>
      <c r="AD38" s="15">
        <f t="shared" si="234"/>
        <v>-0.53276230347488718</v>
      </c>
      <c r="AE38" s="15">
        <f t="shared" si="235"/>
        <v>-2.9225624865652824</v>
      </c>
      <c r="AF38" s="15">
        <f t="shared" si="236"/>
        <v>-2.0483280082816187</v>
      </c>
      <c r="AG38" s="15">
        <f t="shared" si="237"/>
        <v>-3.6265622369618642</v>
      </c>
      <c r="AH38" s="15" t="str">
        <f t="shared" si="238"/>
        <v>---</v>
      </c>
      <c r="AI38" s="15" t="str">
        <f t="shared" si="239"/>
        <v>---</v>
      </c>
      <c r="AK38" s="15">
        <f t="shared" si="245"/>
        <v>-2.2825537588209128</v>
      </c>
      <c r="AL38" s="15">
        <f t="shared" si="246"/>
        <v>1.3332418885710355</v>
      </c>
      <c r="AM38" s="15" t="e">
        <f t="shared" si="247"/>
        <v>#NUM!</v>
      </c>
      <c r="AN38" s="14" t="e">
        <f t="shared" si="248"/>
        <v>#NUM!</v>
      </c>
      <c r="AP38" s="15" t="e">
        <f t="shared" si="249"/>
        <v>#NUM!</v>
      </c>
      <c r="AQ38" s="15" t="e">
        <f t="shared" si="240"/>
        <v>#NUM!</v>
      </c>
      <c r="AR38" s="15" t="e">
        <f t="shared" si="241"/>
        <v>#NUM!</v>
      </c>
      <c r="AS38" s="15" t="e">
        <f t="shared" si="242"/>
        <v>#NUM!</v>
      </c>
      <c r="AT38" s="15" t="str">
        <f t="shared" si="243"/>
        <v>---</v>
      </c>
      <c r="AU38" s="15" t="str">
        <f t="shared" si="244"/>
        <v>---</v>
      </c>
    </row>
    <row r="39" spans="1:47" x14ac:dyDescent="0.2">
      <c r="A39" t="s">
        <v>54</v>
      </c>
      <c r="B39" s="27">
        <f>'Raw Plate Reader Measurements'!$R$17</f>
        <v>0.114</v>
      </c>
      <c r="C39" s="27">
        <f>'Raw Plate Reader Measurements'!$R$18</f>
        <v>0.114</v>
      </c>
      <c r="D39" s="27">
        <f>'Raw Plate Reader Measurements'!$R$19</f>
        <v>0.11600000000000001</v>
      </c>
      <c r="E39" s="27">
        <f>'Raw Plate Reader Measurements'!$R$20</f>
        <v>0.11899999999999999</v>
      </c>
      <c r="F39" s="3"/>
      <c r="G39" s="3"/>
      <c r="I39" s="27">
        <f>'Raw Plate Reader Measurements'!$G$17</f>
        <v>6458</v>
      </c>
      <c r="J39" s="27">
        <f>'Raw Plate Reader Measurements'!$G$18</f>
        <v>6257</v>
      </c>
      <c r="K39" s="27">
        <f>'Raw Plate Reader Measurements'!$G$19</f>
        <v>6311</v>
      </c>
      <c r="L39" s="27">
        <f>'Raw Plate Reader Measurements'!$G$20</f>
        <v>6288</v>
      </c>
      <c r="M39" s="3"/>
      <c r="N39" s="3"/>
      <c r="P39" s="4">
        <f t="shared" si="222"/>
        <v>6.2500000000000056E-3</v>
      </c>
      <c r="Q39" s="4">
        <f t="shared" si="223"/>
        <v>6.2500000000000056E-3</v>
      </c>
      <c r="R39" s="4">
        <f t="shared" si="224"/>
        <v>8.2500000000000073E-3</v>
      </c>
      <c r="S39" s="4">
        <f t="shared" si="225"/>
        <v>1.1249999999999996E-2</v>
      </c>
      <c r="T39" s="4" t="str">
        <f t="shared" si="226"/>
        <v>---</v>
      </c>
      <c r="U39" s="4" t="str">
        <f t="shared" si="227"/>
        <v>---</v>
      </c>
      <c r="W39" s="4">
        <f t="shared" si="228"/>
        <v>-130.75</v>
      </c>
      <c r="X39" s="4">
        <f t="shared" si="229"/>
        <v>-331.75</v>
      </c>
      <c r="Y39" s="4">
        <f t="shared" si="230"/>
        <v>-277.75</v>
      </c>
      <c r="Z39" s="4">
        <f t="shared" si="231"/>
        <v>-300.75</v>
      </c>
      <c r="AA39" s="4" t="str">
        <f t="shared" si="232"/>
        <v>---</v>
      </c>
      <c r="AB39" s="4" t="str">
        <f t="shared" si="233"/>
        <v>---</v>
      </c>
      <c r="AD39" s="15">
        <f t="shared" si="234"/>
        <v>-2.4155402325307751</v>
      </c>
      <c r="AE39" s="15">
        <f t="shared" si="235"/>
        <v>-6.1289137448725413</v>
      </c>
      <c r="AF39" s="15">
        <f t="shared" si="236"/>
        <v>-3.8873416744042122</v>
      </c>
      <c r="AG39" s="15">
        <f t="shared" si="237"/>
        <v>-3.0867802206655264</v>
      </c>
      <c r="AH39" s="15" t="str">
        <f t="shared" si="238"/>
        <v>---</v>
      </c>
      <c r="AI39" s="15" t="str">
        <f t="shared" si="239"/>
        <v>---</v>
      </c>
      <c r="AK39" s="15">
        <f t="shared" si="245"/>
        <v>-3.8796439681182635</v>
      </c>
      <c r="AL39" s="15">
        <f t="shared" si="246"/>
        <v>1.6157048465905259</v>
      </c>
      <c r="AM39" s="15" t="e">
        <f t="shared" si="247"/>
        <v>#NUM!</v>
      </c>
      <c r="AN39" s="14" t="e">
        <f t="shared" si="248"/>
        <v>#NUM!</v>
      </c>
      <c r="AP39" s="15" t="e">
        <f t="shared" si="249"/>
        <v>#NUM!</v>
      </c>
      <c r="AQ39" s="15" t="e">
        <f t="shared" si="240"/>
        <v>#NUM!</v>
      </c>
      <c r="AR39" s="15" t="e">
        <f t="shared" si="241"/>
        <v>#NUM!</v>
      </c>
      <c r="AS39" s="15" t="e">
        <f t="shared" si="242"/>
        <v>#NUM!</v>
      </c>
      <c r="AT39" s="15" t="str">
        <f t="shared" si="243"/>
        <v>---</v>
      </c>
      <c r="AU39" s="15" t="str">
        <f t="shared" si="244"/>
        <v>---</v>
      </c>
    </row>
    <row r="40" spans="1:47" x14ac:dyDescent="0.2">
      <c r="A40" t="s">
        <v>55</v>
      </c>
      <c r="B40" s="27">
        <f>'Raw Plate Reader Measurements'!$R$21</f>
        <v>0.11</v>
      </c>
      <c r="C40" s="27">
        <f>'Raw Plate Reader Measurements'!$R$22</f>
        <v>0.11799999999999999</v>
      </c>
      <c r="D40" s="27">
        <f>'Raw Plate Reader Measurements'!$R$23</f>
        <v>0.115</v>
      </c>
      <c r="E40" s="27">
        <f>'Raw Plate Reader Measurements'!$R$24</f>
        <v>0.106</v>
      </c>
      <c r="F40" s="3"/>
      <c r="G40" s="3"/>
      <c r="I40" s="27">
        <f>'Raw Plate Reader Measurements'!$G$21</f>
        <v>6553</v>
      </c>
      <c r="J40" s="27">
        <f>'Raw Plate Reader Measurements'!$G$22</f>
        <v>6300</v>
      </c>
      <c r="K40" s="27">
        <f>'Raw Plate Reader Measurements'!$G$23</f>
        <v>6256</v>
      </c>
      <c r="L40" s="27">
        <f>'Raw Plate Reader Measurements'!$G$24</f>
        <v>6273</v>
      </c>
      <c r="M40" s="3"/>
      <c r="N40" s="3"/>
      <c r="P40" s="4">
        <f t="shared" si="222"/>
        <v>2.250000000000002E-3</v>
      </c>
      <c r="Q40" s="4">
        <f t="shared" si="223"/>
        <v>1.0249999999999995E-2</v>
      </c>
      <c r="R40" s="4">
        <f t="shared" si="224"/>
        <v>7.2500000000000064E-3</v>
      </c>
      <c r="S40" s="4">
        <f t="shared" si="225"/>
        <v>-1.7500000000000016E-3</v>
      </c>
      <c r="T40" s="4" t="str">
        <f t="shared" si="226"/>
        <v>---</v>
      </c>
      <c r="U40" s="4" t="str">
        <f t="shared" si="227"/>
        <v>---</v>
      </c>
      <c r="W40" s="4">
        <f t="shared" si="228"/>
        <v>-35.75</v>
      </c>
      <c r="X40" s="4">
        <f t="shared" si="229"/>
        <v>-288.75</v>
      </c>
      <c r="Y40" s="4">
        <f t="shared" si="230"/>
        <v>-332.75</v>
      </c>
      <c r="Z40" s="4">
        <f t="shared" si="231"/>
        <v>-315.75</v>
      </c>
      <c r="AA40" s="4" t="str">
        <f t="shared" si="232"/>
        <v>---</v>
      </c>
      <c r="AB40" s="4" t="str">
        <f t="shared" si="233"/>
        <v>---</v>
      </c>
      <c r="AD40" s="15">
        <f t="shared" si="234"/>
        <v>-1.8346199981511626</v>
      </c>
      <c r="AE40" s="15">
        <f t="shared" si="235"/>
        <v>-3.2527502781479383</v>
      </c>
      <c r="AF40" s="15">
        <f t="shared" si="236"/>
        <v>-5.2994726206541545</v>
      </c>
      <c r="AG40" s="15">
        <f t="shared" si="237"/>
        <v>20.833292226757507</v>
      </c>
      <c r="AH40" s="15" t="str">
        <f t="shared" si="238"/>
        <v>---</v>
      </c>
      <c r="AI40" s="15" t="str">
        <f t="shared" si="239"/>
        <v>---</v>
      </c>
      <c r="AK40" s="15">
        <f t="shared" si="245"/>
        <v>2.6116123324510632</v>
      </c>
      <c r="AL40" s="15">
        <f t="shared" si="246"/>
        <v>12.230761955987637</v>
      </c>
      <c r="AM40" s="15" t="e">
        <f t="shared" si="247"/>
        <v>#NUM!</v>
      </c>
      <c r="AN40" s="14" t="e">
        <f t="shared" si="248"/>
        <v>#NUM!</v>
      </c>
      <c r="AP40" s="15" t="e">
        <f t="shared" si="249"/>
        <v>#NUM!</v>
      </c>
      <c r="AQ40" s="15" t="e">
        <f t="shared" si="240"/>
        <v>#NUM!</v>
      </c>
      <c r="AR40" s="15" t="e">
        <f t="shared" si="241"/>
        <v>#NUM!</v>
      </c>
      <c r="AS40" s="15">
        <f t="shared" si="242"/>
        <v>3.0365522949566599</v>
      </c>
      <c r="AT40" s="15" t="str">
        <f t="shared" si="243"/>
        <v>---</v>
      </c>
      <c r="AU40" s="15" t="str">
        <f t="shared" si="244"/>
        <v>---</v>
      </c>
    </row>
    <row r="41" spans="1:47" x14ac:dyDescent="0.2">
      <c r="A41" t="s">
        <v>56</v>
      </c>
      <c r="B41" s="27">
        <f>'Raw Plate Reader Measurements'!$S$17</f>
        <v>0.13100000000000001</v>
      </c>
      <c r="C41" s="27">
        <f>'Raw Plate Reader Measurements'!$S$18</f>
        <v>0.128</v>
      </c>
      <c r="D41" s="27">
        <f>'Raw Plate Reader Measurements'!$S$19</f>
        <v>0.13</v>
      </c>
      <c r="E41" s="27">
        <f>'Raw Plate Reader Measurements'!$S$20</f>
        <v>0.122</v>
      </c>
      <c r="F41" s="3"/>
      <c r="G41" s="3"/>
      <c r="I41" s="27">
        <f>'Raw Plate Reader Measurements'!$H$17</f>
        <v>6612</v>
      </c>
      <c r="J41" s="27">
        <f>'Raw Plate Reader Measurements'!$H$18</f>
        <v>6565</v>
      </c>
      <c r="K41" s="27">
        <f>'Raw Plate Reader Measurements'!$H$19</f>
        <v>6430</v>
      </c>
      <c r="L41" s="27">
        <f>'Raw Plate Reader Measurements'!$H$20</f>
        <v>6344</v>
      </c>
      <c r="M41" s="3"/>
      <c r="N41" s="3"/>
      <c r="P41" s="4">
        <f t="shared" si="222"/>
        <v>2.3250000000000007E-2</v>
      </c>
      <c r="Q41" s="4">
        <f t="shared" si="223"/>
        <v>2.0250000000000004E-2</v>
      </c>
      <c r="R41" s="4">
        <f t="shared" si="224"/>
        <v>2.2250000000000006E-2</v>
      </c>
      <c r="S41" s="4">
        <f t="shared" si="225"/>
        <v>1.4249999999999999E-2</v>
      </c>
      <c r="T41" s="4" t="str">
        <f t="shared" si="226"/>
        <v>---</v>
      </c>
      <c r="U41" s="4" t="str">
        <f t="shared" si="227"/>
        <v>---</v>
      </c>
      <c r="W41" s="4">
        <f t="shared" si="228"/>
        <v>23.25</v>
      </c>
      <c r="X41" s="4">
        <f t="shared" si="229"/>
        <v>-23.75</v>
      </c>
      <c r="Y41" s="4">
        <f t="shared" si="230"/>
        <v>-158.75</v>
      </c>
      <c r="Z41" s="4">
        <f t="shared" si="231"/>
        <v>-244.75</v>
      </c>
      <c r="AA41" s="4" t="str">
        <f t="shared" si="232"/>
        <v>---</v>
      </c>
      <c r="AB41" s="4" t="str">
        <f t="shared" si="233"/>
        <v>---</v>
      </c>
      <c r="AD41" s="15">
        <f t="shared" si="234"/>
        <v>0.11546559428923407</v>
      </c>
      <c r="AE41" s="15">
        <f t="shared" si="235"/>
        <v>-0.13542261058613875</v>
      </c>
      <c r="AF41" s="15">
        <f t="shared" si="236"/>
        <v>-0.82382755476026559</v>
      </c>
      <c r="AG41" s="15">
        <f t="shared" si="237"/>
        <v>-1.9831722247221089</v>
      </c>
      <c r="AH41" s="15" t="str">
        <f t="shared" si="238"/>
        <v>---</v>
      </c>
      <c r="AI41" s="15" t="str">
        <f t="shared" si="239"/>
        <v>---</v>
      </c>
      <c r="AK41" s="15">
        <f t="shared" si="245"/>
        <v>-0.70673919894481974</v>
      </c>
      <c r="AL41" s="15">
        <f t="shared" si="246"/>
        <v>0.93904460641536913</v>
      </c>
      <c r="AM41" s="15" t="e">
        <f t="shared" si="247"/>
        <v>#NUM!</v>
      </c>
      <c r="AN41" s="14" t="e">
        <f t="shared" si="248"/>
        <v>#NUM!</v>
      </c>
      <c r="AP41" s="15">
        <f t="shared" si="249"/>
        <v>-2.1587826783385173</v>
      </c>
      <c r="AQ41" s="15" t="e">
        <f t="shared" si="240"/>
        <v>#NUM!</v>
      </c>
      <c r="AR41" s="15" t="e">
        <f t="shared" si="241"/>
        <v>#NUM!</v>
      </c>
      <c r="AS41" s="15" t="e">
        <f t="shared" si="242"/>
        <v>#NUM!</v>
      </c>
      <c r="AT41" s="15" t="str">
        <f t="shared" si="243"/>
        <v>---</v>
      </c>
      <c r="AU41" s="15" t="str">
        <f t="shared" si="244"/>
        <v>---</v>
      </c>
    </row>
    <row r="42" spans="1:47" x14ac:dyDescent="0.2">
      <c r="A42" t="s">
        <v>57</v>
      </c>
      <c r="B42" s="27">
        <f>'Raw Plate Reader Measurements'!$S$21</f>
        <v>0.13</v>
      </c>
      <c r="C42" s="27">
        <f>'Raw Plate Reader Measurements'!$S$22</f>
        <v>0.122</v>
      </c>
      <c r="D42" s="27">
        <f>'Raw Plate Reader Measurements'!$S$23</f>
        <v>0.122</v>
      </c>
      <c r="E42" s="27">
        <f>'Raw Plate Reader Measurements'!$S$24</f>
        <v>0.125</v>
      </c>
      <c r="F42" s="3"/>
      <c r="G42" s="3"/>
      <c r="I42" s="27">
        <f>'Raw Plate Reader Measurements'!$H$21</f>
        <v>6503</v>
      </c>
      <c r="J42" s="27">
        <f>'Raw Plate Reader Measurements'!$H$22</f>
        <v>6339</v>
      </c>
      <c r="K42" s="27">
        <f>'Raw Plate Reader Measurements'!$H$23</f>
        <v>6163</v>
      </c>
      <c r="L42" s="27">
        <f>'Raw Plate Reader Measurements'!$H$24</f>
        <v>6399</v>
      </c>
      <c r="M42" s="3"/>
      <c r="N42" s="3"/>
      <c r="P42" s="4">
        <f t="shared" si="222"/>
        <v>2.2250000000000006E-2</v>
      </c>
      <c r="Q42" s="4">
        <f t="shared" si="223"/>
        <v>1.4249999999999999E-2</v>
      </c>
      <c r="R42" s="4">
        <f t="shared" si="224"/>
        <v>1.4249999999999999E-2</v>
      </c>
      <c r="S42" s="4">
        <f t="shared" si="225"/>
        <v>1.7250000000000001E-2</v>
      </c>
      <c r="T42" s="4" t="str">
        <f t="shared" si="226"/>
        <v>---</v>
      </c>
      <c r="U42" s="4" t="str">
        <f t="shared" si="227"/>
        <v>---</v>
      </c>
      <c r="W42" s="4">
        <f t="shared" si="228"/>
        <v>-85.75</v>
      </c>
      <c r="X42" s="4">
        <f t="shared" si="229"/>
        <v>-249.75</v>
      </c>
      <c r="Y42" s="4">
        <f t="shared" si="230"/>
        <v>-425.75</v>
      </c>
      <c r="Z42" s="4">
        <f t="shared" si="231"/>
        <v>-189.75</v>
      </c>
      <c r="AA42" s="4" t="str">
        <f t="shared" si="232"/>
        <v>---</v>
      </c>
      <c r="AB42" s="4" t="str">
        <f t="shared" si="233"/>
        <v>---</v>
      </c>
      <c r="AD42" s="15">
        <f t="shared" si="234"/>
        <v>-0.4449966161933403</v>
      </c>
      <c r="AE42" s="15">
        <f t="shared" si="235"/>
        <v>-2.0236864683323668</v>
      </c>
      <c r="AF42" s="15">
        <f t="shared" si="236"/>
        <v>-3.4497878434134335</v>
      </c>
      <c r="AG42" s="15">
        <f t="shared" si="237"/>
        <v>-1.2701215371815753</v>
      </c>
      <c r="AH42" s="15" t="str">
        <f t="shared" si="238"/>
        <v>---</v>
      </c>
      <c r="AI42" s="15" t="str">
        <f t="shared" si="239"/>
        <v>---</v>
      </c>
      <c r="AK42" s="15">
        <f t="shared" si="245"/>
        <v>-1.7971481162801788</v>
      </c>
      <c r="AL42" s="15">
        <f t="shared" si="246"/>
        <v>1.2765328546383057</v>
      </c>
      <c r="AM42" s="15" t="e">
        <f t="shared" si="247"/>
        <v>#NUM!</v>
      </c>
      <c r="AN42" s="14" t="e">
        <f t="shared" si="248"/>
        <v>#NUM!</v>
      </c>
      <c r="AP42" s="15" t="e">
        <f t="shared" si="249"/>
        <v>#NUM!</v>
      </c>
      <c r="AQ42" s="15" t="e">
        <f t="shared" si="240"/>
        <v>#NUM!</v>
      </c>
      <c r="AR42" s="15" t="e">
        <f t="shared" si="241"/>
        <v>#NUM!</v>
      </c>
      <c r="AS42" s="15" t="e">
        <f t="shared" si="242"/>
        <v>#NUM!</v>
      </c>
      <c r="AT42" s="15" t="str">
        <f t="shared" si="243"/>
        <v>---</v>
      </c>
      <c r="AU42" s="15" t="str">
        <f t="shared" si="244"/>
        <v>---</v>
      </c>
    </row>
    <row r="43" spans="1:47" x14ac:dyDescent="0.2">
      <c r="A43" t="s">
        <v>58</v>
      </c>
      <c r="B43" s="27">
        <f>'Raw Plate Reader Measurements'!$T$17</f>
        <v>0.13500000000000001</v>
      </c>
      <c r="C43" s="27">
        <f>'Raw Plate Reader Measurements'!$T$18</f>
        <v>0.13400000000000001</v>
      </c>
      <c r="D43" s="27">
        <f>'Raw Plate Reader Measurements'!$T$19</f>
        <v>0.13200000000000001</v>
      </c>
      <c r="E43" s="27">
        <f>'Raw Plate Reader Measurements'!$T$20</f>
        <v>0.129</v>
      </c>
      <c r="F43" s="3"/>
      <c r="G43" s="3"/>
      <c r="I43" s="27">
        <f>'Raw Plate Reader Measurements'!$I$17</f>
        <v>6694</v>
      </c>
      <c r="J43" s="27">
        <f>'Raw Plate Reader Measurements'!$I$18</f>
        <v>6432</v>
      </c>
      <c r="K43" s="27">
        <f>'Raw Plate Reader Measurements'!$I$19</f>
        <v>6429</v>
      </c>
      <c r="L43" s="27">
        <f>'Raw Plate Reader Measurements'!$I$20</f>
        <v>6257</v>
      </c>
      <c r="M43" s="3"/>
      <c r="N43" s="3"/>
      <c r="P43" s="4">
        <f t="shared" si="222"/>
        <v>2.725000000000001E-2</v>
      </c>
      <c r="Q43" s="4">
        <f t="shared" si="223"/>
        <v>2.6250000000000009E-2</v>
      </c>
      <c r="R43" s="4">
        <f t="shared" si="224"/>
        <v>2.4250000000000008E-2</v>
      </c>
      <c r="S43" s="4">
        <f t="shared" si="225"/>
        <v>2.1250000000000005E-2</v>
      </c>
      <c r="T43" s="4" t="str">
        <f t="shared" si="226"/>
        <v>---</v>
      </c>
      <c r="U43" s="4" t="str">
        <f t="shared" si="227"/>
        <v>---</v>
      </c>
      <c r="W43" s="4">
        <f t="shared" si="228"/>
        <v>105.25</v>
      </c>
      <c r="X43" s="4">
        <f t="shared" si="229"/>
        <v>-156.75</v>
      </c>
      <c r="Y43" s="4">
        <f t="shared" si="230"/>
        <v>-159.75</v>
      </c>
      <c r="Z43" s="4">
        <f t="shared" si="231"/>
        <v>-331.75</v>
      </c>
      <c r="AA43" s="4" t="str">
        <f t="shared" si="232"/>
        <v>---</v>
      </c>
      <c r="AB43" s="4" t="str">
        <f t="shared" si="233"/>
        <v>---</v>
      </c>
      <c r="AD43" s="15">
        <f t="shared" si="234"/>
        <v>0.44597261647493158</v>
      </c>
      <c r="AE43" s="15">
        <f t="shared" si="235"/>
        <v>-0.68949454875571203</v>
      </c>
      <c r="AF43" s="15">
        <f t="shared" si="236"/>
        <v>-0.76064448196722234</v>
      </c>
      <c r="AG43" s="15">
        <f t="shared" si="237"/>
        <v>-1.8026216896683955</v>
      </c>
      <c r="AH43" s="15" t="str">
        <f t="shared" si="238"/>
        <v>---</v>
      </c>
      <c r="AI43" s="15" t="str">
        <f t="shared" si="239"/>
        <v>---</v>
      </c>
      <c r="AK43" s="15">
        <f t="shared" si="245"/>
        <v>-0.70169702597909955</v>
      </c>
      <c r="AL43" s="15">
        <f t="shared" si="246"/>
        <v>0.9188406511011239</v>
      </c>
      <c r="AM43" s="15" t="e">
        <f t="shared" si="247"/>
        <v>#NUM!</v>
      </c>
      <c r="AN43" s="14" t="e">
        <f t="shared" si="248"/>
        <v>#NUM!</v>
      </c>
      <c r="AP43" s="15">
        <f t="shared" si="249"/>
        <v>-0.80749772688527965</v>
      </c>
      <c r="AQ43" s="15" t="e">
        <f t="shared" si="240"/>
        <v>#NUM!</v>
      </c>
      <c r="AR43" s="15" t="e">
        <f t="shared" si="241"/>
        <v>#NUM!</v>
      </c>
      <c r="AS43" s="15" t="e">
        <f t="shared" si="242"/>
        <v>#NUM!</v>
      </c>
      <c r="AT43" s="15" t="str">
        <f t="shared" si="243"/>
        <v>---</v>
      </c>
      <c r="AU43" s="15" t="str">
        <f t="shared" si="244"/>
        <v>---</v>
      </c>
    </row>
    <row r="44" spans="1:47" x14ac:dyDescent="0.2">
      <c r="A44" t="s">
        <v>59</v>
      </c>
      <c r="B44" s="27">
        <f>'Raw Plate Reader Measurements'!$T$21</f>
        <v>0.13500000000000001</v>
      </c>
      <c r="C44" s="27">
        <f>'Raw Plate Reader Measurements'!$T$22</f>
        <v>0.13</v>
      </c>
      <c r="D44" s="27">
        <f>'Raw Plate Reader Measurements'!$T$23</f>
        <v>0.13100000000000001</v>
      </c>
      <c r="E44" s="27">
        <f>'Raw Plate Reader Measurements'!$T$24</f>
        <v>0.127</v>
      </c>
      <c r="F44" s="3"/>
      <c r="G44" s="3"/>
      <c r="I44" s="27">
        <f>'Raw Plate Reader Measurements'!$I$21</f>
        <v>6699</v>
      </c>
      <c r="J44" s="27">
        <f>'Raw Plate Reader Measurements'!$I$22</f>
        <v>6371</v>
      </c>
      <c r="K44" s="27">
        <f>'Raw Plate Reader Measurements'!$I$23</f>
        <v>6429</v>
      </c>
      <c r="L44" s="27">
        <f>'Raw Plate Reader Measurements'!$I$24</f>
        <v>6399</v>
      </c>
      <c r="M44" s="3"/>
      <c r="N44" s="3"/>
      <c r="P44" s="4">
        <f t="shared" si="222"/>
        <v>2.725000000000001E-2</v>
      </c>
      <c r="Q44" s="4">
        <f t="shared" si="223"/>
        <v>2.2250000000000006E-2</v>
      </c>
      <c r="R44" s="4">
        <f t="shared" si="224"/>
        <v>2.3250000000000007E-2</v>
      </c>
      <c r="S44" s="4">
        <f t="shared" si="225"/>
        <v>1.9250000000000003E-2</v>
      </c>
      <c r="T44" s="4" t="str">
        <f t="shared" si="226"/>
        <v>---</v>
      </c>
      <c r="U44" s="4" t="str">
        <f t="shared" si="227"/>
        <v>---</v>
      </c>
      <c r="W44" s="4">
        <f t="shared" si="228"/>
        <v>110.25</v>
      </c>
      <c r="X44" s="4">
        <f t="shared" si="229"/>
        <v>-217.75</v>
      </c>
      <c r="Y44" s="4">
        <f t="shared" si="230"/>
        <v>-159.75</v>
      </c>
      <c r="Z44" s="4">
        <f t="shared" si="231"/>
        <v>-189.75</v>
      </c>
      <c r="AA44" s="4" t="str">
        <f t="shared" si="232"/>
        <v>---</v>
      </c>
      <c r="AB44" s="4" t="str">
        <f t="shared" si="233"/>
        <v>---</v>
      </c>
      <c r="AD44" s="15">
        <f t="shared" si="234"/>
        <v>0.46715896405093782</v>
      </c>
      <c r="AE44" s="15">
        <f t="shared" si="235"/>
        <v>-1.1300059845609314</v>
      </c>
      <c r="AF44" s="15">
        <f t="shared" si="236"/>
        <v>-0.79336037366473733</v>
      </c>
      <c r="AG44" s="15">
        <f t="shared" si="237"/>
        <v>-1.1381608579938789</v>
      </c>
      <c r="AH44" s="15" t="str">
        <f t="shared" si="238"/>
        <v>---</v>
      </c>
      <c r="AI44" s="15" t="str">
        <f t="shared" si="239"/>
        <v>---</v>
      </c>
      <c r="AK44" s="15">
        <f t="shared" si="245"/>
        <v>-0.64859206304215244</v>
      </c>
      <c r="AL44" s="15">
        <f t="shared" si="246"/>
        <v>0.76098514813417528</v>
      </c>
      <c r="AM44" s="15" t="e">
        <f t="shared" si="247"/>
        <v>#NUM!</v>
      </c>
      <c r="AN44" s="14" t="e">
        <f t="shared" si="248"/>
        <v>#NUM!</v>
      </c>
      <c r="AP44" s="15">
        <f t="shared" si="249"/>
        <v>-0.76108568512081509</v>
      </c>
      <c r="AQ44" s="15" t="e">
        <f t="shared" si="240"/>
        <v>#NUM!</v>
      </c>
      <c r="AR44" s="15" t="e">
        <f t="shared" si="241"/>
        <v>#NUM!</v>
      </c>
      <c r="AS44" s="15" t="e">
        <f t="shared" si="242"/>
        <v>#NUM!</v>
      </c>
      <c r="AT44" s="15" t="str">
        <f t="shared" si="243"/>
        <v>---</v>
      </c>
      <c r="AU44" s="15" t="str">
        <f t="shared" si="244"/>
        <v>---</v>
      </c>
    </row>
    <row r="46" spans="1:47" x14ac:dyDescent="0.2">
      <c r="A46" s="24" t="s">
        <v>40</v>
      </c>
    </row>
    <row r="47" spans="1:47" x14ac:dyDescent="0.2">
      <c r="A47" t="s">
        <v>44</v>
      </c>
      <c r="B47" s="27">
        <f>'Raw Plate Reader Measurements'!$M$27</f>
        <v>0.17899999999999999</v>
      </c>
      <c r="C47" s="27">
        <f>'Raw Plate Reader Measurements'!$M$28</f>
        <v>0.183</v>
      </c>
      <c r="D47" s="27">
        <f>'Raw Plate Reader Measurements'!$M$29</f>
        <v>0.17499999999999999</v>
      </c>
      <c r="E47" s="27">
        <f>'Raw Plate Reader Measurements'!$M$30</f>
        <v>0.17299999999999999</v>
      </c>
      <c r="F47" s="3"/>
      <c r="G47" s="3"/>
      <c r="I47" s="27">
        <f>'Raw Plate Reader Measurements'!$B$27</f>
        <v>6943</v>
      </c>
      <c r="J47" s="27">
        <f>'Raw Plate Reader Measurements'!$B$28</f>
        <v>6635</v>
      </c>
      <c r="K47" s="27">
        <f>'Raw Plate Reader Measurements'!$B$29</f>
        <v>6818</v>
      </c>
      <c r="L47" s="27">
        <f>'Raw Plate Reader Measurements'!$B$30</f>
        <v>6812</v>
      </c>
      <c r="M47" s="3"/>
      <c r="N47" s="3"/>
      <c r="P47" s="4">
        <f t="shared" ref="P47:P62" si="250">IF(ISBLANK(B47),"---", B47-$B$9)</f>
        <v>7.1249999999999994E-2</v>
      </c>
      <c r="Q47" s="4">
        <f t="shared" ref="Q47:Q62" si="251">IF(ISBLANK(C47),"---", C47-$B$9)</f>
        <v>7.5249999999999997E-2</v>
      </c>
      <c r="R47" s="4">
        <f t="shared" ref="R47:R62" si="252">IF(ISBLANK(D47),"---", D47-$B$9)</f>
        <v>6.724999999999999E-2</v>
      </c>
      <c r="S47" s="4">
        <f t="shared" ref="S47:S62" si="253">IF(ISBLANK(E47),"---", E47-$B$9)</f>
        <v>6.5249999999999989E-2</v>
      </c>
      <c r="T47" s="4" t="str">
        <f t="shared" ref="T47:T62" si="254">IF(ISBLANK(F47),"---", F47-$B$9)</f>
        <v>---</v>
      </c>
      <c r="U47" s="4" t="str">
        <f t="shared" ref="U47:U62" si="255">IF(ISBLANK(G47),"---", G47-$B$9)</f>
        <v>---</v>
      </c>
      <c r="W47" s="4">
        <f t="shared" ref="W47:W62" si="256">IF(ISBLANK(I47),"---",I47-$I$9)</f>
        <v>354.25</v>
      </c>
      <c r="X47" s="4">
        <f t="shared" ref="X47:X62" si="257">IF(ISBLANK(J47),"---",J47-$I$9)</f>
        <v>46.25</v>
      </c>
      <c r="Y47" s="4">
        <f t="shared" ref="Y47:Y62" si="258">IF(ISBLANK(K47),"---",K47-$I$9)</f>
        <v>229.25</v>
      </c>
      <c r="Z47" s="4">
        <f t="shared" ref="Z47:Z62" si="259">IF(ISBLANK(L47),"---",L47-$I$9)</f>
        <v>223.25</v>
      </c>
      <c r="AA47" s="4" t="str">
        <f t="shared" ref="AA47:AA62" si="260">IF(ISBLANK(M47),"---",M47-$I$9)</f>
        <v>---</v>
      </c>
      <c r="AB47" s="4" t="str">
        <f t="shared" ref="AB47:AB62" si="261">IF(ISBLANK(N47),"---",N47-$I$9)</f>
        <v>---</v>
      </c>
      <c r="AD47" s="15">
        <f t="shared" ref="AD47:AD62" si="262">IF(AND(ISNUMBER(W47),ISNUMBER(P47)),(W47*$B$3)/(P47*$B$2),"---")</f>
        <v>0.57408683195735011</v>
      </c>
      <c r="AE47" s="15">
        <f t="shared" ref="AE47:AE62" si="263">IF(AND(ISNUMBER(X47),ISNUMBER(Q47)),(X47*$B$3)/(Q47*$B$2),"---")</f>
        <v>7.0967225725941233E-2</v>
      </c>
      <c r="AF47" s="15">
        <f t="shared" ref="AF47:AF62" si="264">IF(AND(ISNUMBER(Y47),ISNUMBER(R47)),(Y47*$B$3)/(R47*$B$2),"---")</f>
        <v>0.39361319688932234</v>
      </c>
      <c r="AG47" s="15">
        <f t="shared" ref="AG47:AG62" si="265">IF(AND(ISNUMBER(Z47),ISNUMBER(S47)),(Z47*$B$3)/(S47*$B$2),"---")</f>
        <v>0.39506044329611528</v>
      </c>
      <c r="AH47" s="15" t="str">
        <f t="shared" ref="AH47:AH62" si="266">IF(AND(ISNUMBER(AA47),ISNUMBER(T47)),(AA47*$B$3)/(T47*$B$2),"---")</f>
        <v>---</v>
      </c>
      <c r="AI47" s="15" t="str">
        <f t="shared" ref="AI47:AI62" si="267">IF(AND(ISNUMBER(AB47),ISNUMBER(U47)),(AB47*$B$3)/(U47*$B$2),"---")</f>
        <v>---</v>
      </c>
      <c r="AK47" s="15">
        <f>AVERAGE(AD47:AI47)</f>
        <v>0.35843192446718225</v>
      </c>
      <c r="AL47" s="15">
        <f>STDEV(AD47:AI47)</f>
        <v>0.209541056015146</v>
      </c>
      <c r="AM47" s="15">
        <f>GEOMEAN(AD47:AI47)</f>
        <v>0.28212537720021991</v>
      </c>
      <c r="AN47" s="14">
        <f>EXP(STDEV(AP47:AU47))</f>
        <v>2.5522355307349955</v>
      </c>
      <c r="AP47" s="15">
        <f>IF(ISNUMBER(AD47),LN(AD47),"---")</f>
        <v>-0.55497461891648681</v>
      </c>
      <c r="AQ47" s="15">
        <f t="shared" ref="AQ47:AQ62" si="268">IF(ISNUMBER(AE47),LN(AE47),"---")</f>
        <v>-2.6455371180090679</v>
      </c>
      <c r="AR47" s="15">
        <f t="shared" ref="AR47:AR62" si="269">IF(ISNUMBER(AF47),LN(AF47),"---")</f>
        <v>-0.93238658568389099</v>
      </c>
      <c r="AS47" s="15">
        <f t="shared" ref="AS47:AS62" si="270">IF(ISNUMBER(AG47),LN(AG47),"---")</f>
        <v>-0.92871650478471113</v>
      </c>
      <c r="AT47" s="15" t="str">
        <f t="shared" ref="AT47:AT62" si="271">IF(ISNUMBER(AH47),LN(AH47),"---")</f>
        <v>---</v>
      </c>
      <c r="AU47" s="15" t="str">
        <f t="shared" ref="AU47:AU62" si="272">IF(ISNUMBER(AI47),LN(AI47),"---")</f>
        <v>---</v>
      </c>
    </row>
    <row r="48" spans="1:47" x14ac:dyDescent="0.2">
      <c r="A48" t="s">
        <v>45</v>
      </c>
      <c r="B48" s="27">
        <f>'Raw Plate Reader Measurements'!$M$31</f>
        <v>0.184</v>
      </c>
      <c r="C48" s="27">
        <f>'Raw Plate Reader Measurements'!$M$32</f>
        <v>0.188</v>
      </c>
      <c r="D48" s="27">
        <f>'Raw Plate Reader Measurements'!$M$33</f>
        <v>0.17799999999999999</v>
      </c>
      <c r="E48" s="27">
        <f>'Raw Plate Reader Measurements'!$M$34</f>
        <v>0.17799999999999999</v>
      </c>
      <c r="F48" s="3"/>
      <c r="G48" s="3"/>
      <c r="I48" s="27">
        <f>'Raw Plate Reader Measurements'!$B$31</f>
        <v>6971</v>
      </c>
      <c r="J48" s="27">
        <f>'Raw Plate Reader Measurements'!$B$32</f>
        <v>6816</v>
      </c>
      <c r="K48" s="27">
        <f>'Raw Plate Reader Measurements'!$B$33</f>
        <v>6768</v>
      </c>
      <c r="L48" s="27">
        <f>'Raw Plate Reader Measurements'!$B$34</f>
        <v>6627</v>
      </c>
      <c r="M48" s="3"/>
      <c r="N48" s="3"/>
      <c r="P48" s="4">
        <f t="shared" si="250"/>
        <v>7.6249999999999998E-2</v>
      </c>
      <c r="Q48" s="4">
        <f t="shared" si="251"/>
        <v>8.0250000000000002E-2</v>
      </c>
      <c r="R48" s="4">
        <f t="shared" si="252"/>
        <v>7.0249999999999993E-2</v>
      </c>
      <c r="S48" s="4">
        <f t="shared" si="253"/>
        <v>7.0249999999999993E-2</v>
      </c>
      <c r="T48" s="4" t="str">
        <f t="shared" si="254"/>
        <v>---</v>
      </c>
      <c r="U48" s="4" t="str">
        <f t="shared" si="255"/>
        <v>---</v>
      </c>
      <c r="W48" s="4">
        <f t="shared" si="256"/>
        <v>382.25</v>
      </c>
      <c r="X48" s="4">
        <f t="shared" si="257"/>
        <v>227.25</v>
      </c>
      <c r="Y48" s="4">
        <f t="shared" si="258"/>
        <v>179.25</v>
      </c>
      <c r="Z48" s="4">
        <f t="shared" si="259"/>
        <v>38.25</v>
      </c>
      <c r="AA48" s="4" t="str">
        <f t="shared" si="260"/>
        <v>---</v>
      </c>
      <c r="AB48" s="4" t="str">
        <f t="shared" si="261"/>
        <v>---</v>
      </c>
      <c r="AD48" s="15">
        <f t="shared" si="262"/>
        <v>0.57884227432209501</v>
      </c>
      <c r="AE48" s="15">
        <f t="shared" si="263"/>
        <v>0.32697266420222371</v>
      </c>
      <c r="AF48" s="15">
        <f t="shared" si="264"/>
        <v>0.29462217475224511</v>
      </c>
      <c r="AG48" s="15">
        <f t="shared" si="265"/>
        <v>6.2869166997341006E-2</v>
      </c>
      <c r="AH48" s="15" t="str">
        <f t="shared" si="266"/>
        <v>---</v>
      </c>
      <c r="AI48" s="15" t="str">
        <f t="shared" si="267"/>
        <v>---</v>
      </c>
      <c r="AK48" s="15">
        <f>AVERAGE(AD48:AI48)</f>
        <v>0.3158265700684762</v>
      </c>
      <c r="AL48" s="15">
        <f>STDEV(AD48:AI48)</f>
        <v>0.21113863553574241</v>
      </c>
      <c r="AM48" s="15">
        <f>GEOMEAN(AD48:AI48)</f>
        <v>0.24332890740614488</v>
      </c>
      <c r="AN48" s="14">
        <f>EXP(STDEV(AP48:AU48))</f>
        <v>2.5852504445042657</v>
      </c>
      <c r="AP48" s="15">
        <f>IF(ISNUMBER(AD48),LN(AD48),"---")</f>
        <v>-0.54672524901686625</v>
      </c>
      <c r="AQ48" s="15">
        <f t="shared" si="268"/>
        <v>-1.1178787072910541</v>
      </c>
      <c r="AR48" s="15">
        <f t="shared" si="269"/>
        <v>-1.2220615070726422</v>
      </c>
      <c r="AS48" s="15">
        <f t="shared" si="270"/>
        <v>-2.766699426279827</v>
      </c>
      <c r="AT48" s="15" t="str">
        <f t="shared" si="271"/>
        <v>---</v>
      </c>
      <c r="AU48" s="15" t="str">
        <f t="shared" si="272"/>
        <v>---</v>
      </c>
    </row>
    <row r="49" spans="1:47" x14ac:dyDescent="0.2">
      <c r="A49" t="s">
        <v>46</v>
      </c>
      <c r="B49" s="27">
        <f>'Raw Plate Reader Measurements'!$N$27</f>
        <v>0.193</v>
      </c>
      <c r="C49" s="27">
        <f>'Raw Plate Reader Measurements'!$N$28</f>
        <v>0.187</v>
      </c>
      <c r="D49" s="27">
        <f>'Raw Plate Reader Measurements'!$N$29</f>
        <v>0.187</v>
      </c>
      <c r="E49" s="27">
        <f>'Raw Plate Reader Measurements'!$N$30</f>
        <v>0.185</v>
      </c>
      <c r="F49" s="3"/>
      <c r="G49" s="3"/>
      <c r="I49" s="27">
        <f>'Raw Plate Reader Measurements'!$C$27</f>
        <v>6669</v>
      </c>
      <c r="J49" s="27">
        <f>'Raw Plate Reader Measurements'!$C$28</f>
        <v>6374</v>
      </c>
      <c r="K49" s="27">
        <f>'Raw Plate Reader Measurements'!$C$29</f>
        <v>6422</v>
      </c>
      <c r="L49" s="27">
        <f>'Raw Plate Reader Measurements'!$C$30</f>
        <v>6497</v>
      </c>
      <c r="M49" s="3"/>
      <c r="N49" s="3"/>
      <c r="P49" s="4">
        <f t="shared" si="250"/>
        <v>8.5250000000000006E-2</v>
      </c>
      <c r="Q49" s="4">
        <f t="shared" si="251"/>
        <v>7.9250000000000001E-2</v>
      </c>
      <c r="R49" s="4">
        <f t="shared" si="252"/>
        <v>7.9250000000000001E-2</v>
      </c>
      <c r="S49" s="4">
        <f t="shared" si="253"/>
        <v>7.7249999999999999E-2</v>
      </c>
      <c r="T49" s="4" t="str">
        <f t="shared" si="254"/>
        <v>---</v>
      </c>
      <c r="U49" s="4" t="str">
        <f t="shared" si="255"/>
        <v>---</v>
      </c>
      <c r="W49" s="4">
        <f t="shared" si="256"/>
        <v>80.25</v>
      </c>
      <c r="X49" s="4">
        <f t="shared" si="257"/>
        <v>-214.75</v>
      </c>
      <c r="Y49" s="4">
        <f t="shared" si="258"/>
        <v>-166.75</v>
      </c>
      <c r="Z49" s="4">
        <f t="shared" si="259"/>
        <v>-91.75</v>
      </c>
      <c r="AA49" s="4" t="str">
        <f t="shared" si="260"/>
        <v>---</v>
      </c>
      <c r="AB49" s="4" t="str">
        <f t="shared" si="261"/>
        <v>---</v>
      </c>
      <c r="AC49" s="12"/>
      <c r="AD49" s="15">
        <f t="shared" si="262"/>
        <v>0.10869341867109722</v>
      </c>
      <c r="AE49" s="15">
        <f t="shared" si="263"/>
        <v>-0.31288626338943881</v>
      </c>
      <c r="AF49" s="15">
        <f t="shared" si="264"/>
        <v>-0.24295126621741056</v>
      </c>
      <c r="AG49" s="15">
        <f t="shared" si="265"/>
        <v>-0.13713874790986708</v>
      </c>
      <c r="AH49" s="15" t="str">
        <f t="shared" si="266"/>
        <v>---</v>
      </c>
      <c r="AI49" s="15" t="str">
        <f t="shared" si="267"/>
        <v>---</v>
      </c>
      <c r="AJ49" s="12"/>
      <c r="AK49" s="15">
        <f t="shared" ref="AK49:AK62" si="273">AVERAGE(AD49:AI49)</f>
        <v>-0.14607071471140481</v>
      </c>
      <c r="AL49" s="15">
        <f t="shared" ref="AL49:AL62" si="274">STDEV(AD49:AI49)</f>
        <v>0.18456960044920942</v>
      </c>
      <c r="AM49" s="15" t="e">
        <f t="shared" ref="AM49:AM62" si="275">GEOMEAN(AD49:AI49)</f>
        <v>#NUM!</v>
      </c>
      <c r="AN49" s="14" t="e">
        <f t="shared" ref="AN49:AN62" si="276">EXP(STDEV(AP49:AU49))</f>
        <v>#NUM!</v>
      </c>
      <c r="AP49" s="15">
        <f t="shared" ref="AP49:AP62" si="277">IF(ISNUMBER(AD49),LN(AD49),"---")</f>
        <v>-2.2192240324920181</v>
      </c>
      <c r="AQ49" s="15" t="e">
        <f t="shared" si="268"/>
        <v>#NUM!</v>
      </c>
      <c r="AR49" s="15" t="e">
        <f t="shared" si="269"/>
        <v>#NUM!</v>
      </c>
      <c r="AS49" s="15" t="e">
        <f t="shared" si="270"/>
        <v>#NUM!</v>
      </c>
      <c r="AT49" s="15" t="str">
        <f t="shared" si="271"/>
        <v>---</v>
      </c>
      <c r="AU49" s="15" t="str">
        <f t="shared" si="272"/>
        <v>---</v>
      </c>
    </row>
    <row r="50" spans="1:47" x14ac:dyDescent="0.2">
      <c r="A50" t="s">
        <v>47</v>
      </c>
      <c r="B50" s="27">
        <f>'Raw Plate Reader Measurements'!$N$31</f>
        <v>0.193</v>
      </c>
      <c r="C50" s="27">
        <f>'Raw Plate Reader Measurements'!$N$32</f>
        <v>0.18</v>
      </c>
      <c r="D50" s="27">
        <f>'Raw Plate Reader Measurements'!$N$33</f>
        <v>0.188</v>
      </c>
      <c r="E50" s="27">
        <f>'Raw Plate Reader Measurements'!$N$34</f>
        <v>0.186</v>
      </c>
      <c r="F50" s="3"/>
      <c r="G50" s="3"/>
      <c r="I50" s="27">
        <f>'Raw Plate Reader Measurements'!$C$31</f>
        <v>6751</v>
      </c>
      <c r="J50" s="27">
        <f>'Raw Plate Reader Measurements'!$C$32</f>
        <v>6704</v>
      </c>
      <c r="K50" s="27">
        <f>'Raw Plate Reader Measurements'!$C$33</f>
        <v>6541</v>
      </c>
      <c r="L50" s="27">
        <f>'Raw Plate Reader Measurements'!$C$34</f>
        <v>6494</v>
      </c>
      <c r="M50" s="3"/>
      <c r="N50" s="3"/>
      <c r="P50" s="4">
        <f t="shared" si="250"/>
        <v>8.5250000000000006E-2</v>
      </c>
      <c r="Q50" s="4">
        <f t="shared" si="251"/>
        <v>7.2249999999999995E-2</v>
      </c>
      <c r="R50" s="4">
        <f t="shared" si="252"/>
        <v>8.0250000000000002E-2</v>
      </c>
      <c r="S50" s="4">
        <f t="shared" si="253"/>
        <v>7.825E-2</v>
      </c>
      <c r="T50" s="4" t="str">
        <f t="shared" si="254"/>
        <v>---</v>
      </c>
      <c r="U50" s="4" t="str">
        <f t="shared" si="255"/>
        <v>---</v>
      </c>
      <c r="W50" s="4">
        <f t="shared" si="256"/>
        <v>162.25</v>
      </c>
      <c r="X50" s="4">
        <f t="shared" si="257"/>
        <v>115.25</v>
      </c>
      <c r="Y50" s="4">
        <f t="shared" si="258"/>
        <v>-47.75</v>
      </c>
      <c r="Z50" s="4">
        <f t="shared" si="259"/>
        <v>-94.75</v>
      </c>
      <c r="AA50" s="4" t="str">
        <f t="shared" si="260"/>
        <v>---</v>
      </c>
      <c r="AB50" s="4" t="str">
        <f t="shared" si="261"/>
        <v>---</v>
      </c>
      <c r="AC50" s="12"/>
      <c r="AD50" s="15">
        <f t="shared" si="262"/>
        <v>0.21975709880854236</v>
      </c>
      <c r="AE50" s="15">
        <f t="shared" si="263"/>
        <v>0.18418560196310357</v>
      </c>
      <c r="AF50" s="15">
        <f t="shared" si="264"/>
        <v>-6.8703827131600365E-2</v>
      </c>
      <c r="AG50" s="15">
        <f t="shared" si="265"/>
        <v>-0.13981297199878509</v>
      </c>
      <c r="AH50" s="15" t="str">
        <f t="shared" si="266"/>
        <v>---</v>
      </c>
      <c r="AI50" s="15" t="str">
        <f t="shared" si="267"/>
        <v>---</v>
      </c>
      <c r="AJ50" s="12"/>
      <c r="AK50" s="15">
        <f t="shared" si="273"/>
        <v>4.8856475410315119E-2</v>
      </c>
      <c r="AL50" s="15">
        <f t="shared" si="274"/>
        <v>0.17975685493729696</v>
      </c>
      <c r="AM50" s="15" t="e">
        <f t="shared" si="275"/>
        <v>#NUM!</v>
      </c>
      <c r="AN50" s="14" t="e">
        <f t="shared" si="276"/>
        <v>#NUM!</v>
      </c>
      <c r="AP50" s="15">
        <f t="shared" si="277"/>
        <v>-1.5152324389179437</v>
      </c>
      <c r="AQ50" s="15">
        <f t="shared" si="268"/>
        <v>-1.6918113234543006</v>
      </c>
      <c r="AR50" s="15" t="e">
        <f t="shared" si="269"/>
        <v>#NUM!</v>
      </c>
      <c r="AS50" s="15" t="e">
        <f t="shared" si="270"/>
        <v>#NUM!</v>
      </c>
      <c r="AT50" s="15" t="str">
        <f t="shared" si="271"/>
        <v>---</v>
      </c>
      <c r="AU50" s="15" t="str">
        <f t="shared" si="272"/>
        <v>---</v>
      </c>
    </row>
    <row r="51" spans="1:47" x14ac:dyDescent="0.2">
      <c r="A51" t="s">
        <v>50</v>
      </c>
      <c r="B51" s="27">
        <f>'Raw Plate Reader Measurements'!$O$27</f>
        <v>0.105</v>
      </c>
      <c r="C51" s="27">
        <f>'Raw Plate Reader Measurements'!$O$28</f>
        <v>0.114</v>
      </c>
      <c r="D51" s="27">
        <f>'Raw Plate Reader Measurements'!$O$29</f>
        <v>0.108</v>
      </c>
      <c r="E51" s="27">
        <f>'Raw Plate Reader Measurements'!$O$30</f>
        <v>0.11</v>
      </c>
      <c r="F51" s="3"/>
      <c r="G51" s="3"/>
      <c r="I51" s="27">
        <f>'Raw Plate Reader Measurements'!$D$27</f>
        <v>6447</v>
      </c>
      <c r="J51" s="27">
        <f>'Raw Plate Reader Measurements'!$D$28</f>
        <v>6161</v>
      </c>
      <c r="K51" s="27">
        <f>'Raw Plate Reader Measurements'!$D$29</f>
        <v>6301</v>
      </c>
      <c r="L51" s="27">
        <f>'Raw Plate Reader Measurements'!$D$30</f>
        <v>6167</v>
      </c>
      <c r="M51" s="3"/>
      <c r="N51" s="3"/>
      <c r="P51" s="4">
        <f t="shared" si="250"/>
        <v>-2.7500000000000024E-3</v>
      </c>
      <c r="Q51" s="4">
        <f t="shared" si="251"/>
        <v>6.2500000000000056E-3</v>
      </c>
      <c r="R51" s="4">
        <f t="shared" si="252"/>
        <v>2.5000000000000022E-4</v>
      </c>
      <c r="S51" s="4">
        <f t="shared" si="253"/>
        <v>2.250000000000002E-3</v>
      </c>
      <c r="T51" s="4" t="str">
        <f t="shared" si="254"/>
        <v>---</v>
      </c>
      <c r="U51" s="4" t="str">
        <f t="shared" si="255"/>
        <v>---</v>
      </c>
      <c r="W51" s="4">
        <f t="shared" si="256"/>
        <v>-141.75</v>
      </c>
      <c r="X51" s="4">
        <f t="shared" si="257"/>
        <v>-427.75</v>
      </c>
      <c r="Y51" s="4">
        <f t="shared" si="258"/>
        <v>-287.75</v>
      </c>
      <c r="Z51" s="4">
        <f t="shared" si="259"/>
        <v>-421.75</v>
      </c>
      <c r="AA51" s="4" t="str">
        <f t="shared" si="260"/>
        <v>---</v>
      </c>
      <c r="AB51" s="4" t="str">
        <f t="shared" si="261"/>
        <v>---</v>
      </c>
      <c r="AD51" s="15">
        <f t="shared" si="262"/>
        <v>5.9517265419996077</v>
      </c>
      <c r="AE51" s="15">
        <f t="shared" si="263"/>
        <v>-7.9024652731551752</v>
      </c>
      <c r="AF51" s="15">
        <f t="shared" si="264"/>
        <v>-132.90089902690835</v>
      </c>
      <c r="AG51" s="15">
        <f t="shared" si="265"/>
        <v>-21.643384173993088</v>
      </c>
      <c r="AH51" s="15" t="str">
        <f t="shared" si="266"/>
        <v>---</v>
      </c>
      <c r="AI51" s="15" t="str">
        <f t="shared" si="267"/>
        <v>---</v>
      </c>
      <c r="AK51" s="15">
        <f t="shared" si="273"/>
        <v>-39.123755483014257</v>
      </c>
      <c r="AL51" s="15">
        <f t="shared" si="274"/>
        <v>63.525018888909578</v>
      </c>
      <c r="AM51" s="15" t="e">
        <f t="shared" si="275"/>
        <v>#NUM!</v>
      </c>
      <c r="AN51" s="14" t="e">
        <f t="shared" si="276"/>
        <v>#NUM!</v>
      </c>
      <c r="AP51" s="15">
        <f t="shared" si="277"/>
        <v>1.7836813525908637</v>
      </c>
      <c r="AQ51" s="15" t="e">
        <f t="shared" si="268"/>
        <v>#NUM!</v>
      </c>
      <c r="AR51" s="15" t="e">
        <f t="shared" si="269"/>
        <v>#NUM!</v>
      </c>
      <c r="AS51" s="15" t="e">
        <f t="shared" si="270"/>
        <v>#NUM!</v>
      </c>
      <c r="AT51" s="15" t="str">
        <f t="shared" si="271"/>
        <v>---</v>
      </c>
      <c r="AU51" s="15" t="str">
        <f t="shared" si="272"/>
        <v>---</v>
      </c>
    </row>
    <row r="52" spans="1:47" x14ac:dyDescent="0.2">
      <c r="A52" t="s">
        <v>48</v>
      </c>
      <c r="B52" s="27">
        <f>'Raw Plate Reader Measurements'!$O$31</f>
        <v>0.14899999999999999</v>
      </c>
      <c r="C52" s="27">
        <f>'Raw Plate Reader Measurements'!$O$32</f>
        <v>0.14899999999999999</v>
      </c>
      <c r="D52" s="27">
        <f>'Raw Plate Reader Measurements'!$O$33</f>
        <v>0.14599999999999999</v>
      </c>
      <c r="E52" s="27">
        <f>'Raw Plate Reader Measurements'!$O$34</f>
        <v>0.156</v>
      </c>
      <c r="F52" s="3"/>
      <c r="G52" s="3"/>
      <c r="I52" s="27">
        <f>'Raw Plate Reader Measurements'!$D$31</f>
        <v>6940</v>
      </c>
      <c r="J52" s="27">
        <f>'Raw Plate Reader Measurements'!$D$32</f>
        <v>7044</v>
      </c>
      <c r="K52" s="27">
        <f>'Raw Plate Reader Measurements'!$D$33</f>
        <v>7001</v>
      </c>
      <c r="L52" s="27">
        <f>'Raw Plate Reader Measurements'!$D$34</f>
        <v>6965</v>
      </c>
      <c r="M52" s="3"/>
      <c r="N52" s="3"/>
      <c r="P52" s="4">
        <f t="shared" si="250"/>
        <v>4.1249999999999995E-2</v>
      </c>
      <c r="Q52" s="4">
        <f t="shared" si="251"/>
        <v>4.1249999999999995E-2</v>
      </c>
      <c r="R52" s="4">
        <f t="shared" si="252"/>
        <v>3.8249999999999992E-2</v>
      </c>
      <c r="S52" s="4">
        <f t="shared" si="253"/>
        <v>4.8250000000000001E-2</v>
      </c>
      <c r="T52" s="4" t="str">
        <f t="shared" si="254"/>
        <v>---</v>
      </c>
      <c r="U52" s="4" t="str">
        <f t="shared" si="255"/>
        <v>---</v>
      </c>
      <c r="W52" s="4">
        <f t="shared" si="256"/>
        <v>351.25</v>
      </c>
      <c r="X52" s="4">
        <f t="shared" si="257"/>
        <v>455.25</v>
      </c>
      <c r="Y52" s="4">
        <f t="shared" si="258"/>
        <v>412.25</v>
      </c>
      <c r="Z52" s="4">
        <f t="shared" si="259"/>
        <v>376.25</v>
      </c>
      <c r="AA52" s="4" t="str">
        <f t="shared" si="260"/>
        <v>---</v>
      </c>
      <c r="AB52" s="4" t="str">
        <f t="shared" si="261"/>
        <v>---</v>
      </c>
      <c r="AD52" s="15">
        <f t="shared" si="262"/>
        <v>0.98320703015984212</v>
      </c>
      <c r="AE52" s="15">
        <f t="shared" si="263"/>
        <v>1.2743202860648202</v>
      </c>
      <c r="AF52" s="15">
        <f t="shared" si="264"/>
        <v>1.2444625162284122</v>
      </c>
      <c r="AG52" s="15">
        <f t="shared" si="265"/>
        <v>0.90039232852485662</v>
      </c>
      <c r="AH52" s="15" t="str">
        <f t="shared" si="266"/>
        <v>---</v>
      </c>
      <c r="AI52" s="15" t="str">
        <f t="shared" si="267"/>
        <v>---</v>
      </c>
      <c r="AK52" s="15">
        <f t="shared" si="273"/>
        <v>1.1005955402444827</v>
      </c>
      <c r="AL52" s="15">
        <f t="shared" si="274"/>
        <v>0.18685054845325577</v>
      </c>
      <c r="AM52" s="15">
        <f t="shared" si="275"/>
        <v>1.0885146902272529</v>
      </c>
      <c r="AN52" s="14">
        <f t="shared" si="276"/>
        <v>1.1880982553746224</v>
      </c>
      <c r="AP52" s="15">
        <f t="shared" si="277"/>
        <v>-1.6935570471251347E-2</v>
      </c>
      <c r="AQ52" s="15">
        <f t="shared" si="268"/>
        <v>0.24241292748851037</v>
      </c>
      <c r="AR52" s="15">
        <f t="shared" si="269"/>
        <v>0.2187037228286465</v>
      </c>
      <c r="AS52" s="15">
        <f t="shared" si="270"/>
        <v>-0.10492469006042653</v>
      </c>
      <c r="AT52" s="15" t="str">
        <f t="shared" si="271"/>
        <v>---</v>
      </c>
      <c r="AU52" s="15" t="str">
        <f t="shared" si="272"/>
        <v>---</v>
      </c>
    </row>
    <row r="53" spans="1:47" x14ac:dyDescent="0.2">
      <c r="A53" t="s">
        <v>49</v>
      </c>
      <c r="B53" s="27">
        <f>'Raw Plate Reader Measurements'!$P$27</f>
        <v>0.19700000000000001</v>
      </c>
      <c r="C53" s="27">
        <f>'Raw Plate Reader Measurements'!$P$28</f>
        <v>0.17799999999999999</v>
      </c>
      <c r="D53" s="27">
        <f>'Raw Plate Reader Measurements'!$P$29</f>
        <v>0.184</v>
      </c>
      <c r="E53" s="27">
        <f>'Raw Plate Reader Measurements'!$P$30</f>
        <v>0.17899999999999999</v>
      </c>
      <c r="F53" s="3"/>
      <c r="G53" s="3"/>
      <c r="I53" s="27">
        <f>'Raw Plate Reader Measurements'!$E$27</f>
        <v>7499</v>
      </c>
      <c r="J53" s="27">
        <f>'Raw Plate Reader Measurements'!$E$28</f>
        <v>7031</v>
      </c>
      <c r="K53" s="27">
        <f>'Raw Plate Reader Measurements'!$E$29</f>
        <v>7051</v>
      </c>
      <c r="L53" s="27">
        <f>'Raw Plate Reader Measurements'!$E$30</f>
        <v>6837</v>
      </c>
      <c r="M53" s="3"/>
      <c r="N53" s="3"/>
      <c r="P53" s="4">
        <f t="shared" si="250"/>
        <v>8.925000000000001E-2</v>
      </c>
      <c r="Q53" s="4">
        <f t="shared" si="251"/>
        <v>7.0249999999999993E-2</v>
      </c>
      <c r="R53" s="4">
        <f t="shared" si="252"/>
        <v>7.6249999999999998E-2</v>
      </c>
      <c r="S53" s="4">
        <f t="shared" si="253"/>
        <v>7.1249999999999994E-2</v>
      </c>
      <c r="T53" s="4" t="str">
        <f t="shared" si="254"/>
        <v>---</v>
      </c>
      <c r="U53" s="4" t="str">
        <f t="shared" si="255"/>
        <v>---</v>
      </c>
      <c r="W53" s="4">
        <f t="shared" si="256"/>
        <v>910.25</v>
      </c>
      <c r="X53" s="4">
        <f t="shared" si="257"/>
        <v>442.25</v>
      </c>
      <c r="Y53" s="4">
        <f t="shared" si="258"/>
        <v>462.25</v>
      </c>
      <c r="Z53" s="4">
        <f t="shared" si="259"/>
        <v>248.25</v>
      </c>
      <c r="AA53" s="4" t="str">
        <f t="shared" si="260"/>
        <v>---</v>
      </c>
      <c r="AB53" s="4" t="str">
        <f t="shared" si="261"/>
        <v>---</v>
      </c>
      <c r="AD53" s="15">
        <f t="shared" si="262"/>
        <v>1.1776196885352979</v>
      </c>
      <c r="AE53" s="15">
        <f t="shared" si="263"/>
        <v>0.72689906155749173</v>
      </c>
      <c r="AF53" s="15">
        <f t="shared" si="264"/>
        <v>0.69998650439604559</v>
      </c>
      <c r="AG53" s="15">
        <f t="shared" si="265"/>
        <v>0.40230643904985786</v>
      </c>
      <c r="AH53" s="15" t="str">
        <f t="shared" si="266"/>
        <v>---</v>
      </c>
      <c r="AI53" s="15" t="str">
        <f t="shared" si="267"/>
        <v>---</v>
      </c>
      <c r="AK53" s="15">
        <f t="shared" si="273"/>
        <v>0.75170292338467326</v>
      </c>
      <c r="AL53" s="15">
        <f t="shared" si="274"/>
        <v>0.31977742971033812</v>
      </c>
      <c r="AM53" s="15">
        <f t="shared" si="275"/>
        <v>0.70069892982986981</v>
      </c>
      <c r="AN53" s="14">
        <f t="shared" si="276"/>
        <v>1.5515083659873579</v>
      </c>
      <c r="AP53" s="15">
        <f t="shared" si="277"/>
        <v>0.1634951880572772</v>
      </c>
      <c r="AQ53" s="15">
        <f t="shared" si="268"/>
        <v>-0.31896765351247736</v>
      </c>
      <c r="AR53" s="15">
        <f t="shared" si="269"/>
        <v>-0.35669422355880365</v>
      </c>
      <c r="AS53" s="15">
        <f t="shared" si="270"/>
        <v>-0.91054119456199478</v>
      </c>
      <c r="AT53" s="15" t="str">
        <f t="shared" si="271"/>
        <v>---</v>
      </c>
      <c r="AU53" s="15" t="str">
        <f t="shared" si="272"/>
        <v>---</v>
      </c>
    </row>
    <row r="54" spans="1:47" x14ac:dyDescent="0.2">
      <c r="A54" t="s">
        <v>51</v>
      </c>
      <c r="B54" s="27">
        <f>'Raw Plate Reader Measurements'!$P$31</f>
        <v>0.187</v>
      </c>
      <c r="C54" s="27">
        <f>'Raw Plate Reader Measurements'!$P$32</f>
        <v>0.189</v>
      </c>
      <c r="D54" s="27">
        <f>'Raw Plate Reader Measurements'!$P$33</f>
        <v>0.18</v>
      </c>
      <c r="E54" s="27">
        <f>'Raw Plate Reader Measurements'!$P$34</f>
        <v>0.185</v>
      </c>
      <c r="F54" s="3"/>
      <c r="G54" s="3"/>
      <c r="I54" s="27">
        <f>'Raw Plate Reader Measurements'!$E$31</f>
        <v>7100</v>
      </c>
      <c r="J54" s="27">
        <f>'Raw Plate Reader Measurements'!$E$32</f>
        <v>7025</v>
      </c>
      <c r="K54" s="27">
        <f>'Raw Plate Reader Measurements'!$E$33</f>
        <v>6708</v>
      </c>
      <c r="L54" s="27">
        <f>'Raw Plate Reader Measurements'!$E$34</f>
        <v>7083</v>
      </c>
      <c r="M54" s="3"/>
      <c r="N54" s="3"/>
      <c r="P54" s="4">
        <f t="shared" si="250"/>
        <v>7.9250000000000001E-2</v>
      </c>
      <c r="Q54" s="4">
        <f t="shared" si="251"/>
        <v>8.1250000000000003E-2</v>
      </c>
      <c r="R54" s="4">
        <f t="shared" si="252"/>
        <v>7.2249999999999995E-2</v>
      </c>
      <c r="S54" s="4">
        <f t="shared" si="253"/>
        <v>7.7249999999999999E-2</v>
      </c>
      <c r="T54" s="4" t="str">
        <f t="shared" si="254"/>
        <v>---</v>
      </c>
      <c r="U54" s="4" t="str">
        <f t="shared" si="255"/>
        <v>---</v>
      </c>
      <c r="W54" s="4">
        <f t="shared" si="256"/>
        <v>511.25</v>
      </c>
      <c r="X54" s="4">
        <f t="shared" si="257"/>
        <v>436.25</v>
      </c>
      <c r="Y54" s="4">
        <f t="shared" si="258"/>
        <v>119.25</v>
      </c>
      <c r="Z54" s="4">
        <f t="shared" si="259"/>
        <v>494.25</v>
      </c>
      <c r="AA54" s="4" t="str">
        <f t="shared" si="260"/>
        <v>---</v>
      </c>
      <c r="AB54" s="4" t="str">
        <f t="shared" si="261"/>
        <v>---</v>
      </c>
      <c r="AD54" s="15">
        <f t="shared" si="262"/>
        <v>0.74488056883748821</v>
      </c>
      <c r="AE54" s="15">
        <f t="shared" si="263"/>
        <v>0.61996142164527246</v>
      </c>
      <c r="AF54" s="15">
        <f t="shared" si="264"/>
        <v>0.19057816081648679</v>
      </c>
      <c r="AG54" s="15">
        <f t="shared" si="265"/>
        <v>0.73875559841364358</v>
      </c>
      <c r="AH54" s="15" t="str">
        <f t="shared" si="266"/>
        <v>---</v>
      </c>
      <c r="AI54" s="15" t="str">
        <f t="shared" si="267"/>
        <v>---</v>
      </c>
      <c r="AK54" s="15">
        <f t="shared" si="273"/>
        <v>0.57354393742822274</v>
      </c>
      <c r="AL54" s="15">
        <f t="shared" si="274"/>
        <v>0.26170498854314694</v>
      </c>
      <c r="AM54" s="15">
        <f t="shared" si="275"/>
        <v>0.50495922055190146</v>
      </c>
      <c r="AN54" s="14">
        <f t="shared" si="276"/>
        <v>1.9253407295208866</v>
      </c>
      <c r="AP54" s="15">
        <f t="shared" si="277"/>
        <v>-0.29453138373889548</v>
      </c>
      <c r="AQ54" s="15">
        <f t="shared" si="268"/>
        <v>-0.47809802603172685</v>
      </c>
      <c r="AR54" s="15">
        <f t="shared" si="269"/>
        <v>-1.6576928755626077</v>
      </c>
      <c r="AS54" s="15">
        <f t="shared" si="270"/>
        <v>-0.30278813206564548</v>
      </c>
      <c r="AT54" s="15" t="str">
        <f t="shared" si="271"/>
        <v>---</v>
      </c>
      <c r="AU54" s="15" t="str">
        <f t="shared" si="272"/>
        <v>---</v>
      </c>
    </row>
    <row r="55" spans="1:47" x14ac:dyDescent="0.2">
      <c r="A55" t="s">
        <v>52</v>
      </c>
      <c r="B55" s="27">
        <f>'Raw Plate Reader Measurements'!$Q$27</f>
        <v>0.19900000000000001</v>
      </c>
      <c r="C55" s="27">
        <f>'Raw Plate Reader Measurements'!$Q$28</f>
        <v>0.193</v>
      </c>
      <c r="D55" s="27">
        <f>'Raw Plate Reader Measurements'!$Q$29</f>
        <v>0.19700000000000001</v>
      </c>
      <c r="E55" s="27">
        <f>'Raw Plate Reader Measurements'!$Q$30</f>
        <v>0.19</v>
      </c>
      <c r="F55" s="3"/>
      <c r="G55" s="3"/>
      <c r="I55" s="27">
        <f>'Raw Plate Reader Measurements'!$F$27</f>
        <v>9023</v>
      </c>
      <c r="J55" s="27">
        <f>'Raw Plate Reader Measurements'!$F$28</f>
        <v>7097</v>
      </c>
      <c r="K55" s="27">
        <f>'Raw Plate Reader Measurements'!$F$29</f>
        <v>7076</v>
      </c>
      <c r="L55" s="27">
        <f>'Raw Plate Reader Measurements'!$F$30</f>
        <v>6609</v>
      </c>
      <c r="M55" s="3"/>
      <c r="N55" s="3"/>
      <c r="P55" s="4">
        <f t="shared" si="250"/>
        <v>9.1250000000000012E-2</v>
      </c>
      <c r="Q55" s="4">
        <f t="shared" si="251"/>
        <v>8.5250000000000006E-2</v>
      </c>
      <c r="R55" s="4">
        <f t="shared" si="252"/>
        <v>8.925000000000001E-2</v>
      </c>
      <c r="S55" s="4">
        <f t="shared" si="253"/>
        <v>8.2250000000000004E-2</v>
      </c>
      <c r="T55" s="4" t="str">
        <f t="shared" si="254"/>
        <v>---</v>
      </c>
      <c r="U55" s="4" t="str">
        <f t="shared" si="255"/>
        <v>---</v>
      </c>
      <c r="W55" s="4">
        <f t="shared" si="256"/>
        <v>2434.25</v>
      </c>
      <c r="X55" s="4">
        <f t="shared" si="257"/>
        <v>508.25</v>
      </c>
      <c r="Y55" s="4">
        <f t="shared" si="258"/>
        <v>487.25</v>
      </c>
      <c r="Z55" s="4">
        <f t="shared" si="259"/>
        <v>20.25</v>
      </c>
      <c r="AA55" s="4" t="str">
        <f t="shared" si="260"/>
        <v>---</v>
      </c>
      <c r="AB55" s="4" t="str">
        <f t="shared" si="261"/>
        <v>---</v>
      </c>
      <c r="AD55" s="15">
        <f t="shared" si="262"/>
        <v>3.080242442724034</v>
      </c>
      <c r="AE55" s="15">
        <f t="shared" si="263"/>
        <v>0.6883916515836157</v>
      </c>
      <c r="AF55" s="15">
        <f t="shared" si="264"/>
        <v>0.63037098955102877</v>
      </c>
      <c r="AG55" s="15">
        <f t="shared" si="265"/>
        <v>2.842769950586007E-2</v>
      </c>
      <c r="AH55" s="15" t="str">
        <f t="shared" si="266"/>
        <v>---</v>
      </c>
      <c r="AI55" s="15" t="str">
        <f t="shared" si="267"/>
        <v>---</v>
      </c>
      <c r="AK55" s="15">
        <f t="shared" si="273"/>
        <v>1.1068581958411348</v>
      </c>
      <c r="AL55" s="15">
        <f t="shared" si="274"/>
        <v>1.3490011153556687</v>
      </c>
      <c r="AM55" s="15">
        <f t="shared" si="275"/>
        <v>0.44150904728580886</v>
      </c>
      <c r="AN55" s="14">
        <f t="shared" si="276"/>
        <v>7.1573920123615311</v>
      </c>
      <c r="AP55" s="15">
        <f t="shared" si="277"/>
        <v>1.1250083090577476</v>
      </c>
      <c r="AQ55" s="15">
        <f t="shared" si="268"/>
        <v>-0.37339734199368713</v>
      </c>
      <c r="AR55" s="15">
        <f t="shared" si="269"/>
        <v>-0.46144676061059536</v>
      </c>
      <c r="AS55" s="15">
        <f t="shared" si="270"/>
        <v>-3.5603912744314501</v>
      </c>
      <c r="AT55" s="15" t="str">
        <f t="shared" si="271"/>
        <v>---</v>
      </c>
      <c r="AU55" s="15" t="str">
        <f t="shared" si="272"/>
        <v>---</v>
      </c>
    </row>
    <row r="56" spans="1:47" x14ac:dyDescent="0.2">
      <c r="A56" t="s">
        <v>53</v>
      </c>
      <c r="B56" s="27">
        <f>'Raw Plate Reader Measurements'!$Q$31</f>
        <v>0.19700000000000001</v>
      </c>
      <c r="C56" s="27">
        <f>'Raw Plate Reader Measurements'!$Q$32</f>
        <v>0.186</v>
      </c>
      <c r="D56" s="27">
        <f>'Raw Plate Reader Measurements'!$Q$33</f>
        <v>0.19400000000000001</v>
      </c>
      <c r="E56" s="27">
        <f>'Raw Plate Reader Measurements'!$Q$34</f>
        <v>0.187</v>
      </c>
      <c r="F56" s="3"/>
      <c r="G56" s="3"/>
      <c r="I56" s="27">
        <f>'Raw Plate Reader Measurements'!$F$31</f>
        <v>6898</v>
      </c>
      <c r="J56" s="27">
        <f>'Raw Plate Reader Measurements'!$F$32</f>
        <v>6678</v>
      </c>
      <c r="K56" s="27">
        <f>'Raw Plate Reader Measurements'!$F$33</f>
        <v>6683</v>
      </c>
      <c r="L56" s="27">
        <f>'Raw Plate Reader Measurements'!$F$34</f>
        <v>6643</v>
      </c>
      <c r="M56" s="3"/>
      <c r="N56" s="3"/>
      <c r="P56" s="4">
        <f t="shared" si="250"/>
        <v>8.925000000000001E-2</v>
      </c>
      <c r="Q56" s="4">
        <f t="shared" si="251"/>
        <v>7.825E-2</v>
      </c>
      <c r="R56" s="4">
        <f t="shared" si="252"/>
        <v>8.6250000000000007E-2</v>
      </c>
      <c r="S56" s="4">
        <f t="shared" si="253"/>
        <v>7.9250000000000001E-2</v>
      </c>
      <c r="T56" s="4" t="str">
        <f t="shared" si="254"/>
        <v>---</v>
      </c>
      <c r="U56" s="4" t="str">
        <f t="shared" si="255"/>
        <v>---</v>
      </c>
      <c r="W56" s="4">
        <f t="shared" si="256"/>
        <v>309.25</v>
      </c>
      <c r="X56" s="4">
        <f t="shared" si="257"/>
        <v>89.25</v>
      </c>
      <c r="Y56" s="4">
        <f t="shared" si="258"/>
        <v>94.25</v>
      </c>
      <c r="Z56" s="4">
        <f t="shared" si="259"/>
        <v>54.25</v>
      </c>
      <c r="AA56" s="4" t="str">
        <f t="shared" si="260"/>
        <v>---</v>
      </c>
      <c r="AB56" s="4" t="str">
        <f t="shared" si="261"/>
        <v>---</v>
      </c>
      <c r="AD56" s="15">
        <f t="shared" si="262"/>
        <v>0.40008666704701007</v>
      </c>
      <c r="AE56" s="15">
        <f t="shared" si="263"/>
        <v>0.13169717942893475</v>
      </c>
      <c r="AF56" s="15">
        <f t="shared" si="264"/>
        <v>0.12617544651316306</v>
      </c>
      <c r="AG56" s="15">
        <f t="shared" si="265"/>
        <v>7.9041116595469418E-2</v>
      </c>
      <c r="AH56" s="15" t="str">
        <f t="shared" si="266"/>
        <v>---</v>
      </c>
      <c r="AI56" s="15" t="str">
        <f t="shared" si="267"/>
        <v>---</v>
      </c>
      <c r="AK56" s="15">
        <f t="shared" si="273"/>
        <v>0.18425010239614431</v>
      </c>
      <c r="AL56" s="15">
        <f t="shared" si="274"/>
        <v>0.14581818439620639</v>
      </c>
      <c r="AM56" s="15">
        <f t="shared" si="275"/>
        <v>0.1514047907689654</v>
      </c>
      <c r="AN56" s="14">
        <f t="shared" si="276"/>
        <v>1.9894310610852632</v>
      </c>
      <c r="AP56" s="15">
        <f t="shared" si="277"/>
        <v>-0.91607408772566823</v>
      </c>
      <c r="AQ56" s="15">
        <f t="shared" si="268"/>
        <v>-2.0272500870990311</v>
      </c>
      <c r="AR56" s="15">
        <f t="shared" si="269"/>
        <v>-2.0700819079218662</v>
      </c>
      <c r="AS56" s="15">
        <f t="shared" si="270"/>
        <v>-2.5377870986753379</v>
      </c>
      <c r="AT56" s="15" t="str">
        <f t="shared" si="271"/>
        <v>---</v>
      </c>
      <c r="AU56" s="15" t="str">
        <f t="shared" si="272"/>
        <v>---</v>
      </c>
    </row>
    <row r="57" spans="1:47" x14ac:dyDescent="0.2">
      <c r="A57" t="s">
        <v>54</v>
      </c>
      <c r="B57" s="27">
        <f>'Raw Plate Reader Measurements'!$R$27</f>
        <v>0.16900000000000001</v>
      </c>
      <c r="C57" s="27">
        <f>'Raw Plate Reader Measurements'!$R$28</f>
        <v>0.17</v>
      </c>
      <c r="D57" s="27">
        <f>'Raw Plate Reader Measurements'!$R$29</f>
        <v>0.161</v>
      </c>
      <c r="E57" s="27">
        <f>'Raw Plate Reader Measurements'!$R$30</f>
        <v>0.17</v>
      </c>
      <c r="F57" s="3"/>
      <c r="G57" s="3"/>
      <c r="I57" s="27">
        <f>'Raw Plate Reader Measurements'!$G$27</f>
        <v>7164</v>
      </c>
      <c r="J57" s="27">
        <f>'Raw Plate Reader Measurements'!$G$28</f>
        <v>6921</v>
      </c>
      <c r="K57" s="27">
        <f>'Raw Plate Reader Measurements'!$G$29</f>
        <v>7083</v>
      </c>
      <c r="L57" s="27">
        <f>'Raw Plate Reader Measurements'!$G$30</f>
        <v>7172</v>
      </c>
      <c r="M57" s="3"/>
      <c r="N57" s="3"/>
      <c r="P57" s="4">
        <f t="shared" si="250"/>
        <v>6.1250000000000013E-2</v>
      </c>
      <c r="Q57" s="4">
        <f t="shared" si="251"/>
        <v>6.2250000000000014E-2</v>
      </c>
      <c r="R57" s="4">
        <f t="shared" si="252"/>
        <v>5.3250000000000006E-2</v>
      </c>
      <c r="S57" s="4">
        <f t="shared" si="253"/>
        <v>6.2250000000000014E-2</v>
      </c>
      <c r="T57" s="4" t="str">
        <f t="shared" si="254"/>
        <v>---</v>
      </c>
      <c r="U57" s="4" t="str">
        <f t="shared" si="255"/>
        <v>---</v>
      </c>
      <c r="W57" s="4">
        <f t="shared" si="256"/>
        <v>575.25</v>
      </c>
      <c r="X57" s="4">
        <f t="shared" si="257"/>
        <v>332.25</v>
      </c>
      <c r="Y57" s="4">
        <f t="shared" si="258"/>
        <v>494.25</v>
      </c>
      <c r="Z57" s="4">
        <f t="shared" si="259"/>
        <v>583.25</v>
      </c>
      <c r="AA57" s="4" t="str">
        <f t="shared" si="260"/>
        <v>---</v>
      </c>
      <c r="AB57" s="4" t="str">
        <f t="shared" si="261"/>
        <v>---</v>
      </c>
      <c r="AD57" s="15">
        <f t="shared" si="262"/>
        <v>1.0844340100388883</v>
      </c>
      <c r="AE57" s="15">
        <f t="shared" si="263"/>
        <v>0.61628022012205652</v>
      </c>
      <c r="AF57" s="15">
        <f t="shared" si="264"/>
        <v>1.0717158681212011</v>
      </c>
      <c r="AG57" s="15">
        <f t="shared" si="265"/>
        <v>1.0818523352481251</v>
      </c>
      <c r="AH57" s="15" t="str">
        <f t="shared" si="266"/>
        <v>---</v>
      </c>
      <c r="AI57" s="15" t="str">
        <f t="shared" si="267"/>
        <v>---</v>
      </c>
      <c r="AK57" s="15">
        <f t="shared" si="273"/>
        <v>0.96357060838256769</v>
      </c>
      <c r="AL57" s="15">
        <f t="shared" si="274"/>
        <v>0.23159198298754397</v>
      </c>
      <c r="AM57" s="15">
        <f t="shared" si="275"/>
        <v>0.93822554137769387</v>
      </c>
      <c r="AN57" s="14">
        <f t="shared" si="276"/>
        <v>1.3234456715823821</v>
      </c>
      <c r="AP57" s="15">
        <f t="shared" si="277"/>
        <v>8.1058201152121645E-2</v>
      </c>
      <c r="AQ57" s="15">
        <f t="shared" si="268"/>
        <v>-0.48405351608997971</v>
      </c>
      <c r="AR57" s="15">
        <f t="shared" si="269"/>
        <v>6.9260979122674773E-2</v>
      </c>
      <c r="AS57" s="15">
        <f t="shared" si="270"/>
        <v>7.8674697218205192E-2</v>
      </c>
      <c r="AT57" s="15" t="str">
        <f t="shared" si="271"/>
        <v>---</v>
      </c>
      <c r="AU57" s="15" t="str">
        <f t="shared" si="272"/>
        <v>---</v>
      </c>
    </row>
    <row r="58" spans="1:47" x14ac:dyDescent="0.2">
      <c r="A58" t="s">
        <v>55</v>
      </c>
      <c r="B58" s="27">
        <f>'Raw Plate Reader Measurements'!$R$31</f>
        <v>0.16700000000000001</v>
      </c>
      <c r="C58" s="27">
        <f>'Raw Plate Reader Measurements'!$R$32</f>
        <v>0.159</v>
      </c>
      <c r="D58" s="27">
        <f>'Raw Plate Reader Measurements'!$R$33</f>
        <v>0.16500000000000001</v>
      </c>
      <c r="E58" s="27">
        <f>'Raw Plate Reader Measurements'!$R$34</f>
        <v>0.16</v>
      </c>
      <c r="F58" s="3"/>
      <c r="G58" s="3"/>
      <c r="I58" s="27">
        <f>'Raw Plate Reader Measurements'!$G$31</f>
        <v>8344</v>
      </c>
      <c r="J58" s="27">
        <f>'Raw Plate Reader Measurements'!$G$32</f>
        <v>7002</v>
      </c>
      <c r="K58" s="27">
        <f>'Raw Plate Reader Measurements'!$G$33</f>
        <v>6844</v>
      </c>
      <c r="L58" s="27">
        <f>'Raw Plate Reader Measurements'!$G$34</f>
        <v>7035</v>
      </c>
      <c r="M58" s="3"/>
      <c r="N58" s="3"/>
      <c r="P58" s="4">
        <f t="shared" si="250"/>
        <v>5.9250000000000011E-2</v>
      </c>
      <c r="Q58" s="4">
        <f t="shared" si="251"/>
        <v>5.1250000000000004E-2</v>
      </c>
      <c r="R58" s="4">
        <f t="shared" si="252"/>
        <v>5.7250000000000009E-2</v>
      </c>
      <c r="S58" s="4">
        <f t="shared" si="253"/>
        <v>5.2250000000000005E-2</v>
      </c>
      <c r="T58" s="4" t="str">
        <f t="shared" si="254"/>
        <v>---</v>
      </c>
      <c r="U58" s="4" t="str">
        <f t="shared" si="255"/>
        <v>---</v>
      </c>
      <c r="W58" s="4">
        <f t="shared" si="256"/>
        <v>1755.25</v>
      </c>
      <c r="X58" s="4">
        <f t="shared" si="257"/>
        <v>413.25</v>
      </c>
      <c r="Y58" s="4">
        <f t="shared" si="258"/>
        <v>255.25</v>
      </c>
      <c r="Z58" s="4">
        <f t="shared" si="259"/>
        <v>446.25</v>
      </c>
      <c r="AA58" s="4" t="str">
        <f t="shared" si="260"/>
        <v>---</v>
      </c>
      <c r="AB58" s="4" t="str">
        <f t="shared" si="261"/>
        <v>---</v>
      </c>
      <c r="AD58" s="15">
        <f t="shared" si="262"/>
        <v>3.4206073312435126</v>
      </c>
      <c r="AE58" s="15">
        <f t="shared" si="263"/>
        <v>0.93104696273221454</v>
      </c>
      <c r="AF58" s="15">
        <f t="shared" si="264"/>
        <v>0.51480511689654151</v>
      </c>
      <c r="AG58" s="15">
        <f t="shared" si="265"/>
        <v>0.98615352060422423</v>
      </c>
      <c r="AH58" s="15" t="str">
        <f t="shared" si="266"/>
        <v>---</v>
      </c>
      <c r="AI58" s="15" t="str">
        <f t="shared" si="267"/>
        <v>---</v>
      </c>
      <c r="AK58" s="15">
        <f t="shared" si="273"/>
        <v>1.4631532328691232</v>
      </c>
      <c r="AL58" s="15">
        <f t="shared" si="274"/>
        <v>1.3218240559332202</v>
      </c>
      <c r="AM58" s="15">
        <f t="shared" si="275"/>
        <v>1.1276272141196151</v>
      </c>
      <c r="AN58" s="14">
        <f t="shared" si="276"/>
        <v>2.216677169550096</v>
      </c>
      <c r="AP58" s="15">
        <f t="shared" si="277"/>
        <v>1.2298181175436003</v>
      </c>
      <c r="AQ58" s="15">
        <f t="shared" si="268"/>
        <v>-7.1445559655901048E-2</v>
      </c>
      <c r="AR58" s="15">
        <f t="shared" si="269"/>
        <v>-0.66396686372809133</v>
      </c>
      <c r="AS58" s="15">
        <f t="shared" si="270"/>
        <v>-1.3943236089588694E-2</v>
      </c>
      <c r="AT58" s="15" t="str">
        <f t="shared" si="271"/>
        <v>---</v>
      </c>
      <c r="AU58" s="15" t="str">
        <f t="shared" si="272"/>
        <v>---</v>
      </c>
    </row>
    <row r="59" spans="1:47" x14ac:dyDescent="0.2">
      <c r="A59" t="s">
        <v>56</v>
      </c>
      <c r="B59" s="27">
        <f>'Raw Plate Reader Measurements'!$S$27</f>
        <v>0.19700000000000001</v>
      </c>
      <c r="C59" s="27">
        <f>'Raw Plate Reader Measurements'!$S$28</f>
        <v>0.188</v>
      </c>
      <c r="D59" s="27">
        <f>'Raw Plate Reader Measurements'!$S$29</f>
        <v>0.189</v>
      </c>
      <c r="E59" s="27">
        <f>'Raw Plate Reader Measurements'!$S$30</f>
        <v>0.182</v>
      </c>
      <c r="F59" s="3"/>
      <c r="G59" s="3"/>
      <c r="I59" s="27">
        <f>'Raw Plate Reader Measurements'!$H$27</f>
        <v>7242</v>
      </c>
      <c r="J59" s="27">
        <f>'Raw Plate Reader Measurements'!$H$28</f>
        <v>7123</v>
      </c>
      <c r="K59" s="27">
        <f>'Raw Plate Reader Measurements'!$H$29</f>
        <v>6971</v>
      </c>
      <c r="L59" s="27">
        <f>'Raw Plate Reader Measurements'!$H$30</f>
        <v>6922</v>
      </c>
      <c r="M59" s="3"/>
      <c r="N59" s="3"/>
      <c r="P59" s="4">
        <f t="shared" si="250"/>
        <v>8.925000000000001E-2</v>
      </c>
      <c r="Q59" s="4">
        <f t="shared" si="251"/>
        <v>8.0250000000000002E-2</v>
      </c>
      <c r="R59" s="4">
        <f t="shared" si="252"/>
        <v>8.1250000000000003E-2</v>
      </c>
      <c r="S59" s="4">
        <f t="shared" si="253"/>
        <v>7.4249999999999997E-2</v>
      </c>
      <c r="T59" s="4" t="str">
        <f t="shared" si="254"/>
        <v>---</v>
      </c>
      <c r="U59" s="4" t="str">
        <f t="shared" si="255"/>
        <v>---</v>
      </c>
      <c r="W59" s="4">
        <f t="shared" si="256"/>
        <v>653.25</v>
      </c>
      <c r="X59" s="4">
        <f t="shared" si="257"/>
        <v>534.25</v>
      </c>
      <c r="Y59" s="4">
        <f t="shared" si="258"/>
        <v>382.25</v>
      </c>
      <c r="Z59" s="4">
        <f t="shared" si="259"/>
        <v>333.25</v>
      </c>
      <c r="AA59" s="4" t="str">
        <f t="shared" si="260"/>
        <v>---</v>
      </c>
      <c r="AB59" s="4" t="str">
        <f t="shared" si="261"/>
        <v>---</v>
      </c>
      <c r="AD59" s="15">
        <f t="shared" si="262"/>
        <v>0.84513052626825969</v>
      </c>
      <c r="AE59" s="15">
        <f t="shared" si="263"/>
        <v>0.76869151089125642</v>
      </c>
      <c r="AF59" s="15">
        <f t="shared" si="264"/>
        <v>0.54322121128688916</v>
      </c>
      <c r="AG59" s="15">
        <f t="shared" si="265"/>
        <v>0.51823446864494638</v>
      </c>
      <c r="AH59" s="15" t="str">
        <f t="shared" si="266"/>
        <v>---</v>
      </c>
      <c r="AI59" s="15" t="str">
        <f t="shared" si="267"/>
        <v>---</v>
      </c>
      <c r="AK59" s="15">
        <f t="shared" si="273"/>
        <v>0.668819429272838</v>
      </c>
      <c r="AL59" s="15">
        <f t="shared" si="274"/>
        <v>0.1627992407220972</v>
      </c>
      <c r="AM59" s="15">
        <f t="shared" si="275"/>
        <v>0.65395026807692946</v>
      </c>
      <c r="AN59" s="14">
        <f t="shared" si="276"/>
        <v>1.2779255374533844</v>
      </c>
      <c r="AP59" s="15">
        <f t="shared" si="277"/>
        <v>-0.16826419459754369</v>
      </c>
      <c r="AQ59" s="15">
        <f t="shared" si="268"/>
        <v>-0.26306554614938521</v>
      </c>
      <c r="AR59" s="15">
        <f t="shared" si="269"/>
        <v>-0.61023865473919214</v>
      </c>
      <c r="AS59" s="15">
        <f t="shared" si="270"/>
        <v>-0.65732749696250792</v>
      </c>
      <c r="AT59" s="15" t="str">
        <f t="shared" si="271"/>
        <v>---</v>
      </c>
      <c r="AU59" s="15" t="str">
        <f t="shared" si="272"/>
        <v>---</v>
      </c>
    </row>
    <row r="60" spans="1:47" x14ac:dyDescent="0.2">
      <c r="A60" t="s">
        <v>57</v>
      </c>
      <c r="B60" s="27">
        <f>'Raw Plate Reader Measurements'!$S$31</f>
        <v>0.20300000000000001</v>
      </c>
      <c r="C60" s="27">
        <f>'Raw Plate Reader Measurements'!$S$32</f>
        <v>0.19500000000000001</v>
      </c>
      <c r="D60" s="27">
        <f>'Raw Plate Reader Measurements'!$S$33</f>
        <v>0.19</v>
      </c>
      <c r="E60" s="27">
        <f>'Raw Plate Reader Measurements'!$S$34</f>
        <v>0.192</v>
      </c>
      <c r="F60" s="3"/>
      <c r="G60" s="3"/>
      <c r="I60" s="27">
        <f>'Raw Plate Reader Measurements'!$H$31</f>
        <v>7067</v>
      </c>
      <c r="J60" s="27">
        <f>'Raw Plate Reader Measurements'!$H$32</f>
        <v>6848</v>
      </c>
      <c r="K60" s="27">
        <f>'Raw Plate Reader Measurements'!$H$33</f>
        <v>6702</v>
      </c>
      <c r="L60" s="27">
        <f>'Raw Plate Reader Measurements'!$H$34</f>
        <v>6716</v>
      </c>
      <c r="M60" s="3"/>
      <c r="N60" s="3"/>
      <c r="P60" s="4">
        <f t="shared" si="250"/>
        <v>9.5250000000000015E-2</v>
      </c>
      <c r="Q60" s="4">
        <f t="shared" si="251"/>
        <v>8.7250000000000008E-2</v>
      </c>
      <c r="R60" s="4">
        <f t="shared" si="252"/>
        <v>8.2250000000000004E-2</v>
      </c>
      <c r="S60" s="4">
        <f t="shared" si="253"/>
        <v>8.4250000000000005E-2</v>
      </c>
      <c r="T60" s="4" t="str">
        <f t="shared" si="254"/>
        <v>---</v>
      </c>
      <c r="U60" s="4" t="str">
        <f t="shared" si="255"/>
        <v>---</v>
      </c>
      <c r="W60" s="4">
        <f t="shared" si="256"/>
        <v>478.25</v>
      </c>
      <c r="X60" s="4">
        <f t="shared" si="257"/>
        <v>259.25</v>
      </c>
      <c r="Y60" s="4">
        <f t="shared" si="258"/>
        <v>113.25</v>
      </c>
      <c r="Z60" s="4">
        <f t="shared" si="259"/>
        <v>127.25</v>
      </c>
      <c r="AA60" s="4" t="str">
        <f t="shared" si="260"/>
        <v>---</v>
      </c>
      <c r="AB60" s="4" t="str">
        <f t="shared" si="261"/>
        <v>---</v>
      </c>
      <c r="AD60" s="15">
        <f t="shared" si="262"/>
        <v>0.57975244586694186</v>
      </c>
      <c r="AE60" s="15">
        <f t="shared" si="263"/>
        <v>0.34308831311729443</v>
      </c>
      <c r="AF60" s="15">
        <f t="shared" si="264"/>
        <v>0.15898454168092113</v>
      </c>
      <c r="AG60" s="15">
        <f t="shared" si="265"/>
        <v>0.1743975890006533</v>
      </c>
      <c r="AH60" s="15" t="str">
        <f t="shared" si="266"/>
        <v>---</v>
      </c>
      <c r="AI60" s="15" t="str">
        <f t="shared" si="267"/>
        <v>---</v>
      </c>
      <c r="AK60" s="15">
        <f t="shared" si="273"/>
        <v>0.31405572241645269</v>
      </c>
      <c r="AL60" s="15">
        <f t="shared" si="274"/>
        <v>0.19577972783975486</v>
      </c>
      <c r="AM60" s="15">
        <f t="shared" si="275"/>
        <v>0.27251221422906508</v>
      </c>
      <c r="AN60" s="14">
        <f t="shared" si="276"/>
        <v>1.8385467676750458</v>
      </c>
      <c r="AP60" s="15">
        <f t="shared" si="277"/>
        <v>-0.54515408402496512</v>
      </c>
      <c r="AQ60" s="15">
        <f t="shared" si="268"/>
        <v>-1.069767392311417</v>
      </c>
      <c r="AR60" s="15">
        <f t="shared" si="269"/>
        <v>-1.8389483036208549</v>
      </c>
      <c r="AS60" s="15">
        <f t="shared" si="270"/>
        <v>-1.746417592140356</v>
      </c>
      <c r="AT60" s="15" t="str">
        <f t="shared" si="271"/>
        <v>---</v>
      </c>
      <c r="AU60" s="15" t="str">
        <f t="shared" si="272"/>
        <v>---</v>
      </c>
    </row>
    <row r="61" spans="1:47" x14ac:dyDescent="0.2">
      <c r="A61" t="s">
        <v>58</v>
      </c>
      <c r="B61" s="27">
        <f>'Raw Plate Reader Measurements'!$T$27</f>
        <v>0.20300000000000001</v>
      </c>
      <c r="C61" s="27">
        <f>'Raw Plate Reader Measurements'!$T$28</f>
        <v>0.19600000000000001</v>
      </c>
      <c r="D61" s="27">
        <f>'Raw Plate Reader Measurements'!$T$29</f>
        <v>0.193</v>
      </c>
      <c r="E61" s="27">
        <f>'Raw Plate Reader Measurements'!$T$30</f>
        <v>0.19800000000000001</v>
      </c>
      <c r="F61" s="3"/>
      <c r="G61" s="3"/>
      <c r="I61" s="27">
        <f>'Raw Plate Reader Measurements'!$I$27</f>
        <v>8371</v>
      </c>
      <c r="J61" s="27">
        <f>'Raw Plate Reader Measurements'!$I$28</f>
        <v>6812</v>
      </c>
      <c r="K61" s="27">
        <f>'Raw Plate Reader Measurements'!$I$29</f>
        <v>6929</v>
      </c>
      <c r="L61" s="27">
        <f>'Raw Plate Reader Measurements'!$I$30</f>
        <v>6913</v>
      </c>
      <c r="M61" s="3"/>
      <c r="N61" s="3"/>
      <c r="P61" s="4">
        <f t="shared" si="250"/>
        <v>9.5250000000000015E-2</v>
      </c>
      <c r="Q61" s="4">
        <f t="shared" si="251"/>
        <v>8.8250000000000009E-2</v>
      </c>
      <c r="R61" s="4">
        <f t="shared" si="252"/>
        <v>8.5250000000000006E-2</v>
      </c>
      <c r="S61" s="4">
        <f t="shared" si="253"/>
        <v>9.0250000000000011E-2</v>
      </c>
      <c r="T61" s="4" t="str">
        <f t="shared" si="254"/>
        <v>---</v>
      </c>
      <c r="U61" s="4" t="str">
        <f t="shared" si="255"/>
        <v>---</v>
      </c>
      <c r="W61" s="4">
        <f t="shared" si="256"/>
        <v>1782.25</v>
      </c>
      <c r="X61" s="4">
        <f t="shared" si="257"/>
        <v>223.25</v>
      </c>
      <c r="Y61" s="4">
        <f t="shared" si="258"/>
        <v>340.25</v>
      </c>
      <c r="Z61" s="4">
        <f t="shared" si="259"/>
        <v>324.25</v>
      </c>
      <c r="AA61" s="4" t="str">
        <f t="shared" si="260"/>
        <v>---</v>
      </c>
      <c r="AB61" s="4" t="str">
        <f t="shared" si="261"/>
        <v>---</v>
      </c>
      <c r="AD61" s="15">
        <f t="shared" si="262"/>
        <v>2.1605097682098422</v>
      </c>
      <c r="AE61" s="15">
        <f t="shared" si="263"/>
        <v>0.29209851473168852</v>
      </c>
      <c r="AF61" s="15">
        <f t="shared" si="264"/>
        <v>0.46084655081421588</v>
      </c>
      <c r="AG61" s="15">
        <f t="shared" si="265"/>
        <v>0.41484453128292698</v>
      </c>
      <c r="AH61" s="15" t="str">
        <f t="shared" si="266"/>
        <v>---</v>
      </c>
      <c r="AI61" s="15" t="str">
        <f t="shared" si="267"/>
        <v>---</v>
      </c>
      <c r="AK61" s="15">
        <f t="shared" si="273"/>
        <v>0.83207484125966846</v>
      </c>
      <c r="AL61" s="15">
        <f t="shared" si="274"/>
        <v>0.88848285737394417</v>
      </c>
      <c r="AM61" s="15">
        <f t="shared" si="275"/>
        <v>0.58936158307640696</v>
      </c>
      <c r="AN61" s="14">
        <f t="shared" si="276"/>
        <v>2.4295599796238765</v>
      </c>
      <c r="AP61" s="15">
        <f t="shared" si="277"/>
        <v>0.77034419765241036</v>
      </c>
      <c r="AQ61" s="15">
        <f t="shared" si="268"/>
        <v>-1.230664154395315</v>
      </c>
      <c r="AR61" s="15">
        <f t="shared" si="269"/>
        <v>-0.77469015297056776</v>
      </c>
      <c r="AS61" s="15">
        <f t="shared" si="270"/>
        <v>-0.8798514523549541</v>
      </c>
      <c r="AT61" s="15" t="str">
        <f t="shared" si="271"/>
        <v>---</v>
      </c>
      <c r="AU61" s="15" t="str">
        <f t="shared" si="272"/>
        <v>---</v>
      </c>
    </row>
    <row r="62" spans="1:47" x14ac:dyDescent="0.2">
      <c r="A62" t="s">
        <v>59</v>
      </c>
      <c r="B62" s="27">
        <f>'Raw Plate Reader Measurements'!$T$31</f>
        <v>0.20499999999999999</v>
      </c>
      <c r="C62" s="27">
        <f>'Raw Plate Reader Measurements'!$T$32</f>
        <v>0.19</v>
      </c>
      <c r="D62" s="27">
        <f>'Raw Plate Reader Measurements'!$T$33</f>
        <v>0.19800000000000001</v>
      </c>
      <c r="E62" s="27">
        <f>'Raw Plate Reader Measurements'!$T$34</f>
        <v>0.20200000000000001</v>
      </c>
      <c r="F62" s="3"/>
      <c r="G62" s="3"/>
      <c r="I62" s="27">
        <f>'Raw Plate Reader Measurements'!$I$31</f>
        <v>7188</v>
      </c>
      <c r="J62" s="27">
        <f>'Raw Plate Reader Measurements'!$I$32</f>
        <v>7098</v>
      </c>
      <c r="K62" s="27">
        <f>'Raw Plate Reader Measurements'!$I$33</f>
        <v>7029</v>
      </c>
      <c r="L62" s="27">
        <f>'Raw Plate Reader Measurements'!$I$34</f>
        <v>7004</v>
      </c>
      <c r="M62" s="3"/>
      <c r="N62" s="3"/>
      <c r="P62" s="4">
        <f t="shared" si="250"/>
        <v>9.7249999999999989E-2</v>
      </c>
      <c r="Q62" s="4">
        <f t="shared" si="251"/>
        <v>8.2250000000000004E-2</v>
      </c>
      <c r="R62" s="4">
        <f t="shared" si="252"/>
        <v>9.0250000000000011E-2</v>
      </c>
      <c r="S62" s="4">
        <f t="shared" si="253"/>
        <v>9.4250000000000014E-2</v>
      </c>
      <c r="T62" s="4" t="str">
        <f t="shared" si="254"/>
        <v>---</v>
      </c>
      <c r="U62" s="4" t="str">
        <f t="shared" si="255"/>
        <v>---</v>
      </c>
      <c r="W62" s="4">
        <f t="shared" si="256"/>
        <v>599.25</v>
      </c>
      <c r="X62" s="4">
        <f t="shared" si="257"/>
        <v>509.25</v>
      </c>
      <c r="Y62" s="4">
        <f t="shared" si="258"/>
        <v>440.25</v>
      </c>
      <c r="Z62" s="4">
        <f t="shared" si="259"/>
        <v>415.25</v>
      </c>
      <c r="AA62" s="4" t="str">
        <f t="shared" si="260"/>
        <v>---</v>
      </c>
      <c r="AB62" s="4" t="str">
        <f t="shared" si="261"/>
        <v>---</v>
      </c>
      <c r="AD62" s="15">
        <f t="shared" si="262"/>
        <v>0.71149364912929103</v>
      </c>
      <c r="AE62" s="15">
        <f t="shared" si="263"/>
        <v>0.71490399868440702</v>
      </c>
      <c r="AF62" s="15">
        <f t="shared" si="264"/>
        <v>0.56325460261313365</v>
      </c>
      <c r="AG62" s="15">
        <f t="shared" si="265"/>
        <v>0.50872241940163876</v>
      </c>
      <c r="AH62" s="15" t="str">
        <f t="shared" si="266"/>
        <v>---</v>
      </c>
      <c r="AI62" s="15" t="str">
        <f t="shared" si="267"/>
        <v>---</v>
      </c>
      <c r="AK62" s="15">
        <f t="shared" si="273"/>
        <v>0.62459366745711764</v>
      </c>
      <c r="AL62" s="15">
        <f t="shared" si="274"/>
        <v>0.10471578954942065</v>
      </c>
      <c r="AM62" s="15">
        <f t="shared" si="275"/>
        <v>0.61787567111641251</v>
      </c>
      <c r="AN62" s="14">
        <f t="shared" si="276"/>
        <v>1.1862683034599948</v>
      </c>
      <c r="AP62" s="15">
        <f t="shared" si="277"/>
        <v>-0.34038878752257878</v>
      </c>
      <c r="AQ62" s="15">
        <f t="shared" si="268"/>
        <v>-0.335607012877083</v>
      </c>
      <c r="AR62" s="15">
        <f t="shared" si="269"/>
        <v>-0.57402352817519187</v>
      </c>
      <c r="AS62" s="15">
        <f t="shared" si="270"/>
        <v>-0.67585275617323315</v>
      </c>
      <c r="AT62" s="15" t="str">
        <f t="shared" si="271"/>
        <v>---</v>
      </c>
      <c r="AU62" s="15" t="str">
        <f t="shared" si="272"/>
        <v>---</v>
      </c>
    </row>
    <row r="64" spans="1:47" x14ac:dyDescent="0.2">
      <c r="A64" s="24" t="s">
        <v>41</v>
      </c>
    </row>
    <row r="65" spans="1:47" x14ac:dyDescent="0.2">
      <c r="A65" t="s">
        <v>44</v>
      </c>
      <c r="B65" s="27">
        <f>'Raw Plate Reader Measurements'!$M$37</f>
        <v>0.254</v>
      </c>
      <c r="C65" s="27">
        <f>'Raw Plate Reader Measurements'!$M$38</f>
        <v>0.25700000000000001</v>
      </c>
      <c r="D65" s="27">
        <f>'Raw Plate Reader Measurements'!$M$39</f>
        <v>0.254</v>
      </c>
      <c r="E65" s="27">
        <f>'Raw Plate Reader Measurements'!$M$40</f>
        <v>0.248</v>
      </c>
      <c r="F65" s="3"/>
      <c r="G65" s="3"/>
      <c r="I65" s="27">
        <f>'Raw Plate Reader Measurements'!$B$37</f>
        <v>7482</v>
      </c>
      <c r="J65" s="27">
        <f>'Raw Plate Reader Measurements'!$B$38</f>
        <v>7654</v>
      </c>
      <c r="K65" s="27">
        <f>'Raw Plate Reader Measurements'!$B$39</f>
        <v>7628</v>
      </c>
      <c r="L65" s="27">
        <f>'Raw Plate Reader Measurements'!$B$40</f>
        <v>7711</v>
      </c>
      <c r="M65" s="3"/>
      <c r="N65" s="3"/>
      <c r="P65" s="4">
        <f t="shared" ref="P65:P80" si="278">IF(ISBLANK(B65),"---", B65-$B$9)</f>
        <v>0.14624999999999999</v>
      </c>
      <c r="Q65" s="4">
        <f t="shared" ref="Q65:Q80" si="279">IF(ISBLANK(C65),"---", C65-$B$9)</f>
        <v>0.14924999999999999</v>
      </c>
      <c r="R65" s="4">
        <f t="shared" ref="R65:R80" si="280">IF(ISBLANK(D65),"---", D65-$B$9)</f>
        <v>0.14624999999999999</v>
      </c>
      <c r="S65" s="4">
        <f t="shared" ref="S65:S80" si="281">IF(ISBLANK(E65),"---", E65-$B$9)</f>
        <v>0.14024999999999999</v>
      </c>
      <c r="T65" s="4" t="str">
        <f t="shared" ref="T65:T80" si="282">IF(ISBLANK(F65),"---", F65-$B$9)</f>
        <v>---</v>
      </c>
      <c r="U65" s="4" t="str">
        <f t="shared" ref="U65:U80" si="283">IF(ISBLANK(G65),"---", G65-$B$9)</f>
        <v>---</v>
      </c>
      <c r="W65" s="4">
        <f t="shared" ref="W65:W80" si="284">IF(ISBLANK(I65),"---",I65-$I$9)</f>
        <v>893.25</v>
      </c>
      <c r="X65" s="4">
        <f t="shared" ref="X65:X80" si="285">IF(ISBLANK(J65),"---",J65-$I$9)</f>
        <v>1065.25</v>
      </c>
      <c r="Y65" s="4">
        <f t="shared" ref="Y65:Y80" si="286">IF(ISBLANK(K65),"---",K65-$I$9)</f>
        <v>1039.25</v>
      </c>
      <c r="Z65" s="4">
        <f t="shared" ref="Z65:Z80" si="287">IF(ISBLANK(L65),"---",L65-$I$9)</f>
        <v>1122.25</v>
      </c>
      <c r="AA65" s="4" t="str">
        <f t="shared" ref="AA65:AA80" si="288">IF(ISBLANK(M65),"---",M65-$I$9)</f>
        <v>---</v>
      </c>
      <c r="AB65" s="4" t="str">
        <f t="shared" ref="AB65:AB80" si="289">IF(ISBLANK(N65),"---",N65-$I$9)</f>
        <v>---</v>
      </c>
      <c r="AD65" s="15">
        <f t="shared" ref="AD65:AD80" si="290">IF(AND(ISNUMBER(W65),ISNUMBER(P65)),(W65*$B$3)/(P65*$B$2),"---")</f>
        <v>0.70522832204347607</v>
      </c>
      <c r="AE65" s="15">
        <f t="shared" ref="AE65:AE80" si="291">IF(AND(ISNUMBER(X65),ISNUMBER(Q65)),(X65*$B$3)/(Q65*$B$2),"---")</f>
        <v>0.82411875589016181</v>
      </c>
      <c r="AF65" s="15">
        <f t="shared" ref="AF65:AF80" si="292">IF(AND(ISNUMBER(Y65),ISNUMBER(R65)),(Y65*$B$3)/(R65*$B$2),"---")</f>
        <v>0.82049653924845511</v>
      </c>
      <c r="AG65" s="15">
        <f t="shared" ref="AG65:AG80" si="293">IF(AND(ISNUMBER(Z65),ISNUMBER(S65)),(Z65*$B$3)/(S65*$B$2),"---")</f>
        <v>0.92393057533756151</v>
      </c>
      <c r="AH65" s="15" t="str">
        <f t="shared" ref="AH65:AH80" si="294">IF(AND(ISNUMBER(AA65),ISNUMBER(T65)),(AA65*$B$3)/(T65*$B$2),"---")</f>
        <v>---</v>
      </c>
      <c r="AI65" s="15" t="str">
        <f t="shared" ref="AI65:AI80" si="295">IF(AND(ISNUMBER(AB65),ISNUMBER(U65)),(AB65*$B$3)/(U65*$B$2),"---")</f>
        <v>---</v>
      </c>
      <c r="AK65" s="15">
        <f>AVERAGE(AD65:AI65)</f>
        <v>0.8184435481299136</v>
      </c>
      <c r="AL65" s="15">
        <f>STDEV(AD65:AI65)</f>
        <v>8.9408469178568317E-2</v>
      </c>
      <c r="AM65" s="15">
        <f>GEOMEAN(AD65:AI65)</f>
        <v>0.81472099702183021</v>
      </c>
      <c r="AN65" s="14">
        <f>EXP(STDEV(AP65:AU65))</f>
        <v>1.1171788334064245</v>
      </c>
      <c r="AP65" s="15">
        <f>IF(ISNUMBER(AD65),LN(AD65),"---")</f>
        <v>-0.34923366754696367</v>
      </c>
      <c r="AQ65" s="15">
        <f t="shared" ref="AQ65:AQ80" si="296">IF(ISNUMBER(AE65),LN(AE65),"---")</f>
        <v>-0.19344063823120697</v>
      </c>
      <c r="AR65" s="15">
        <f t="shared" ref="AR65:AR80" si="297">IF(ISNUMBER(AF65),LN(AF65),"---")</f>
        <v>-0.19784558631773599</v>
      </c>
      <c r="AS65" s="15">
        <f t="shared" ref="AS65:AS80" si="298">IF(ISNUMBER(AG65),LN(AG65),"---")</f>
        <v>-7.9118345079281061E-2</v>
      </c>
      <c r="AT65" s="15" t="str">
        <f t="shared" ref="AT65:AT80" si="299">IF(ISNUMBER(AH65),LN(AH65),"---")</f>
        <v>---</v>
      </c>
      <c r="AU65" s="15" t="str">
        <f t="shared" ref="AU65:AU80" si="300">IF(ISNUMBER(AI65),LN(AI65),"---")</f>
        <v>---</v>
      </c>
    </row>
    <row r="66" spans="1:47" x14ac:dyDescent="0.2">
      <c r="A66" t="s">
        <v>45</v>
      </c>
      <c r="B66" s="27">
        <f>'Raw Plate Reader Measurements'!$M$41</f>
        <v>0.27400000000000002</v>
      </c>
      <c r="C66" s="27">
        <f>'Raw Plate Reader Measurements'!$M$42</f>
        <v>0.25</v>
      </c>
      <c r="D66" s="27">
        <f>'Raw Plate Reader Measurements'!$M$43</f>
        <v>0.248</v>
      </c>
      <c r="E66" s="27">
        <f>'Raw Plate Reader Measurements'!$M$44</f>
        <v>0.252</v>
      </c>
      <c r="F66" s="3"/>
      <c r="G66" s="3"/>
      <c r="I66" s="27">
        <f>'Raw Plate Reader Measurements'!$B$41</f>
        <v>7842</v>
      </c>
      <c r="J66" s="27">
        <f>'Raw Plate Reader Measurements'!$B$42</f>
        <v>7637</v>
      </c>
      <c r="K66" s="27">
        <f>'Raw Plate Reader Measurements'!$B$43</f>
        <v>7520</v>
      </c>
      <c r="L66" s="27">
        <f>'Raw Plate Reader Measurements'!$B$44</f>
        <v>7398</v>
      </c>
      <c r="M66" s="3"/>
      <c r="N66" s="3"/>
      <c r="P66" s="4">
        <f t="shared" si="278"/>
        <v>0.16625000000000001</v>
      </c>
      <c r="Q66" s="4">
        <f t="shared" si="279"/>
        <v>0.14224999999999999</v>
      </c>
      <c r="R66" s="4">
        <f t="shared" si="280"/>
        <v>0.14024999999999999</v>
      </c>
      <c r="S66" s="4">
        <f t="shared" si="281"/>
        <v>0.14424999999999999</v>
      </c>
      <c r="T66" s="4" t="str">
        <f t="shared" si="282"/>
        <v>---</v>
      </c>
      <c r="U66" s="4" t="str">
        <f t="shared" si="283"/>
        <v>---</v>
      </c>
      <c r="W66" s="4">
        <f t="shared" si="284"/>
        <v>1253.25</v>
      </c>
      <c r="X66" s="4">
        <f t="shared" si="285"/>
        <v>1048.25</v>
      </c>
      <c r="Y66" s="4">
        <f t="shared" si="286"/>
        <v>931.25</v>
      </c>
      <c r="Z66" s="4">
        <f t="shared" si="287"/>
        <v>809.25</v>
      </c>
      <c r="AA66" s="4" t="str">
        <f t="shared" si="288"/>
        <v>---</v>
      </c>
      <c r="AB66" s="4" t="str">
        <f t="shared" si="289"/>
        <v>---</v>
      </c>
      <c r="AD66" s="15">
        <f t="shared" si="290"/>
        <v>0.8704195852209482</v>
      </c>
      <c r="AE66" s="15">
        <f t="shared" si="291"/>
        <v>0.85087387847936491</v>
      </c>
      <c r="AF66" s="15">
        <f t="shared" si="292"/>
        <v>0.76668331323956707</v>
      </c>
      <c r="AG66" s="15">
        <f t="shared" si="293"/>
        <v>0.64776798737305175</v>
      </c>
      <c r="AH66" s="15" t="str">
        <f t="shared" si="294"/>
        <v>---</v>
      </c>
      <c r="AI66" s="15" t="str">
        <f t="shared" si="295"/>
        <v>---</v>
      </c>
      <c r="AK66" s="15">
        <f>AVERAGE(AD66:AI66)</f>
        <v>0.78393619107823298</v>
      </c>
      <c r="AL66" s="15">
        <f>STDEV(AD66:AI66)</f>
        <v>0.10132369408824904</v>
      </c>
      <c r="AM66" s="15">
        <f>GEOMEAN(AD66:AI66)</f>
        <v>0.77876663126558232</v>
      </c>
      <c r="AN66" s="14">
        <f>EXP(STDEV(AP66:AU66))</f>
        <v>1.1441302070409467</v>
      </c>
      <c r="AP66" s="15">
        <f>IF(ISNUMBER(AD66),LN(AD66),"---")</f>
        <v>-0.13877990173086785</v>
      </c>
      <c r="AQ66" s="15">
        <f t="shared" si="296"/>
        <v>-0.16149136529408528</v>
      </c>
      <c r="AR66" s="15">
        <f t="shared" si="297"/>
        <v>-0.26568145304755331</v>
      </c>
      <c r="AS66" s="15">
        <f t="shared" si="298"/>
        <v>-0.43422269092037213</v>
      </c>
      <c r="AT66" s="15" t="str">
        <f t="shared" si="299"/>
        <v>---</v>
      </c>
      <c r="AU66" s="15" t="str">
        <f t="shared" si="300"/>
        <v>---</v>
      </c>
    </row>
    <row r="67" spans="1:47" x14ac:dyDescent="0.2">
      <c r="A67" t="s">
        <v>46</v>
      </c>
      <c r="B67" s="27">
        <f>'Raw Plate Reader Measurements'!$N$37</f>
        <v>0.26600000000000001</v>
      </c>
      <c r="C67" s="27">
        <f>'Raw Plate Reader Measurements'!$N$38</f>
        <v>0.245</v>
      </c>
      <c r="D67" s="27">
        <f>'Raw Plate Reader Measurements'!$N$39</f>
        <v>0.24</v>
      </c>
      <c r="E67" s="27">
        <f>'Raw Plate Reader Measurements'!$N$40</f>
        <v>0.24199999999999999</v>
      </c>
      <c r="F67" s="3"/>
      <c r="G67" s="3"/>
      <c r="I67" s="27">
        <f>'Raw Plate Reader Measurements'!$C$37</f>
        <v>7043</v>
      </c>
      <c r="J67" s="27">
        <f>'Raw Plate Reader Measurements'!$C$38</f>
        <v>6975</v>
      </c>
      <c r="K67" s="27">
        <f>'Raw Plate Reader Measurements'!$C$39</f>
        <v>6966</v>
      </c>
      <c r="L67" s="27">
        <f>'Raw Plate Reader Measurements'!$C$40</f>
        <v>7133</v>
      </c>
      <c r="M67" s="3"/>
      <c r="N67" s="3"/>
      <c r="P67" s="4">
        <f t="shared" si="278"/>
        <v>0.15825</v>
      </c>
      <c r="Q67" s="4">
        <f t="shared" si="279"/>
        <v>0.13724999999999998</v>
      </c>
      <c r="R67" s="4">
        <f t="shared" si="280"/>
        <v>0.13224999999999998</v>
      </c>
      <c r="S67" s="4">
        <f t="shared" si="281"/>
        <v>0.13424999999999998</v>
      </c>
      <c r="T67" s="4" t="str">
        <f t="shared" si="282"/>
        <v>---</v>
      </c>
      <c r="U67" s="4" t="str">
        <f t="shared" si="283"/>
        <v>---</v>
      </c>
      <c r="W67" s="4">
        <f t="shared" si="284"/>
        <v>454.25</v>
      </c>
      <c r="X67" s="4">
        <f t="shared" si="285"/>
        <v>386.25</v>
      </c>
      <c r="Y67" s="4">
        <f t="shared" si="286"/>
        <v>377.25</v>
      </c>
      <c r="Z67" s="4">
        <f t="shared" si="287"/>
        <v>544.25</v>
      </c>
      <c r="AA67" s="4" t="str">
        <f t="shared" si="288"/>
        <v>---</v>
      </c>
      <c r="AB67" s="4" t="str">
        <f t="shared" si="289"/>
        <v>---</v>
      </c>
      <c r="AC67" s="12"/>
      <c r="AD67" s="15">
        <f t="shared" si="290"/>
        <v>0.33143915453955514</v>
      </c>
      <c r="AE67" s="15">
        <f t="shared" si="291"/>
        <v>0.32494415879210697</v>
      </c>
      <c r="AF67" s="15">
        <f t="shared" si="292"/>
        <v>0.3293716101747719</v>
      </c>
      <c r="AG67" s="15">
        <f t="shared" si="293"/>
        <v>0.46809794928801246</v>
      </c>
      <c r="AH67" s="15" t="str">
        <f t="shared" si="294"/>
        <v>---</v>
      </c>
      <c r="AI67" s="15" t="str">
        <f t="shared" si="295"/>
        <v>---</v>
      </c>
      <c r="AJ67" s="12"/>
      <c r="AK67" s="15">
        <f t="shared" ref="AK67:AK80" si="301">AVERAGE(AD67:AI67)</f>
        <v>0.3634632181986116</v>
      </c>
      <c r="AL67" s="15">
        <f t="shared" ref="AL67:AL80" si="302">STDEV(AD67:AI67)</f>
        <v>6.9809080781331759E-2</v>
      </c>
      <c r="AM67" s="15">
        <f t="shared" ref="AM67:AM80" si="303">GEOMEAN(AD67:AI67)</f>
        <v>0.35897058441588542</v>
      </c>
      <c r="AN67" s="14">
        <f t="shared" ref="AN67:AN80" si="304">EXP(STDEV(AP67:AU67))</f>
        <v>1.1938110283606367</v>
      </c>
      <c r="AP67" s="15">
        <f t="shared" ref="AP67:AP80" si="305">IF(ISNUMBER(AD67),LN(AD67),"---")</f>
        <v>-1.1043110320865219</v>
      </c>
      <c r="AQ67" s="15">
        <f t="shared" si="296"/>
        <v>-1.1241019305162017</v>
      </c>
      <c r="AR67" s="15">
        <f t="shared" si="297"/>
        <v>-1.1105686514289672</v>
      </c>
      <c r="AS67" s="15">
        <f t="shared" si="298"/>
        <v>-0.75907771161283411</v>
      </c>
      <c r="AT67" s="15" t="str">
        <f t="shared" si="299"/>
        <v>---</v>
      </c>
      <c r="AU67" s="15" t="str">
        <f t="shared" si="300"/>
        <v>---</v>
      </c>
    </row>
    <row r="68" spans="1:47" x14ac:dyDescent="0.2">
      <c r="A68" t="s">
        <v>47</v>
      </c>
      <c r="B68" s="27">
        <f>'Raw Plate Reader Measurements'!$N$41</f>
        <v>0.245</v>
      </c>
      <c r="C68" s="27">
        <f>'Raw Plate Reader Measurements'!$N$42</f>
        <v>0.24099999999999999</v>
      </c>
      <c r="D68" s="27">
        <f>'Raw Plate Reader Measurements'!$N$43</f>
        <v>0.246</v>
      </c>
      <c r="E68" s="27">
        <f>'Raw Plate Reader Measurements'!$N$44</f>
        <v>0.24199999999999999</v>
      </c>
      <c r="F68" s="3"/>
      <c r="G68" s="3"/>
      <c r="I68" s="27">
        <f>'Raw Plate Reader Measurements'!$C$41</f>
        <v>7316</v>
      </c>
      <c r="J68" s="27">
        <f>'Raw Plate Reader Measurements'!$C$42</f>
        <v>7208</v>
      </c>
      <c r="K68" s="27">
        <f>'Raw Plate Reader Measurements'!$C$43</f>
        <v>6938</v>
      </c>
      <c r="L68" s="27">
        <f>'Raw Plate Reader Measurements'!$C$44</f>
        <v>7057</v>
      </c>
      <c r="M68" s="3"/>
      <c r="N68" s="3"/>
      <c r="P68" s="4">
        <f t="shared" si="278"/>
        <v>0.13724999999999998</v>
      </c>
      <c r="Q68" s="4">
        <f t="shared" si="279"/>
        <v>0.13324999999999998</v>
      </c>
      <c r="R68" s="4">
        <f t="shared" si="280"/>
        <v>0.13824999999999998</v>
      </c>
      <c r="S68" s="4">
        <f t="shared" si="281"/>
        <v>0.13424999999999998</v>
      </c>
      <c r="T68" s="4" t="str">
        <f t="shared" si="282"/>
        <v>---</v>
      </c>
      <c r="U68" s="4" t="str">
        <f t="shared" si="283"/>
        <v>---</v>
      </c>
      <c r="W68" s="4">
        <f t="shared" si="284"/>
        <v>727.25</v>
      </c>
      <c r="X68" s="4">
        <f t="shared" si="285"/>
        <v>619.25</v>
      </c>
      <c r="Y68" s="4">
        <f t="shared" si="286"/>
        <v>349.25</v>
      </c>
      <c r="Z68" s="4">
        <f t="shared" si="287"/>
        <v>468.25</v>
      </c>
      <c r="AA68" s="4" t="str">
        <f t="shared" si="288"/>
        <v>---</v>
      </c>
      <c r="AB68" s="4" t="str">
        <f t="shared" si="289"/>
        <v>---</v>
      </c>
      <c r="AC68" s="12"/>
      <c r="AD68" s="15">
        <f t="shared" si="290"/>
        <v>0.61182042584222607</v>
      </c>
      <c r="AE68" s="15">
        <f t="shared" si="291"/>
        <v>0.53660089503645958</v>
      </c>
      <c r="AF68" s="15">
        <f t="shared" si="292"/>
        <v>0.29169156459685369</v>
      </c>
      <c r="AG68" s="15">
        <f t="shared" si="293"/>
        <v>0.40273195177604382</v>
      </c>
      <c r="AH68" s="15" t="str">
        <f t="shared" si="294"/>
        <v>---</v>
      </c>
      <c r="AI68" s="15" t="str">
        <f t="shared" si="295"/>
        <v>---</v>
      </c>
      <c r="AJ68" s="12"/>
      <c r="AK68" s="15">
        <f t="shared" si="301"/>
        <v>0.46071120931289578</v>
      </c>
      <c r="AL68" s="15">
        <f t="shared" si="302"/>
        <v>0.14203576348205535</v>
      </c>
      <c r="AM68" s="15">
        <f t="shared" si="303"/>
        <v>0.44315313948689866</v>
      </c>
      <c r="AN68" s="14">
        <f t="shared" si="304"/>
        <v>1.3895521774257591</v>
      </c>
      <c r="AP68" s="15">
        <f t="shared" si="305"/>
        <v>-0.49131646135284579</v>
      </c>
      <c r="AQ68" s="15">
        <f t="shared" si="296"/>
        <v>-0.62250067301500178</v>
      </c>
      <c r="AR68" s="15">
        <f t="shared" si="297"/>
        <v>-1.2320583206038898</v>
      </c>
      <c r="AS68" s="15">
        <f t="shared" si="298"/>
        <v>-0.90948407040329304</v>
      </c>
      <c r="AT68" s="15" t="str">
        <f t="shared" si="299"/>
        <v>---</v>
      </c>
      <c r="AU68" s="15" t="str">
        <f t="shared" si="300"/>
        <v>---</v>
      </c>
    </row>
    <row r="69" spans="1:47" x14ac:dyDescent="0.2">
      <c r="A69" t="s">
        <v>50</v>
      </c>
      <c r="B69" s="27">
        <f>'Raw Plate Reader Measurements'!$O$37</f>
        <v>0.13100000000000001</v>
      </c>
      <c r="C69" s="27">
        <f>'Raw Plate Reader Measurements'!$O$38</f>
        <v>0.129</v>
      </c>
      <c r="D69" s="27">
        <f>'Raw Plate Reader Measurements'!$O$39</f>
        <v>0.127</v>
      </c>
      <c r="E69" s="27">
        <f>'Raw Plate Reader Measurements'!$O$40</f>
        <v>0.129</v>
      </c>
      <c r="F69" s="3"/>
      <c r="G69" s="3"/>
      <c r="I69" s="27">
        <f>'Raw Plate Reader Measurements'!$D$37</f>
        <v>6505</v>
      </c>
      <c r="J69" s="27">
        <f>'Raw Plate Reader Measurements'!$D$38</f>
        <v>6442</v>
      </c>
      <c r="K69" s="27">
        <f>'Raw Plate Reader Measurements'!$D$39</f>
        <v>6407</v>
      </c>
      <c r="L69" s="27">
        <f>'Raw Plate Reader Measurements'!$D$40</f>
        <v>6513</v>
      </c>
      <c r="M69" s="3"/>
      <c r="N69" s="3"/>
      <c r="P69" s="4">
        <f t="shared" si="278"/>
        <v>2.3250000000000007E-2</v>
      </c>
      <c r="Q69" s="4">
        <f t="shared" si="279"/>
        <v>2.1250000000000005E-2</v>
      </c>
      <c r="R69" s="4">
        <f t="shared" si="280"/>
        <v>1.9250000000000003E-2</v>
      </c>
      <c r="S69" s="4">
        <f t="shared" si="281"/>
        <v>2.1250000000000005E-2</v>
      </c>
      <c r="T69" s="4" t="str">
        <f t="shared" si="282"/>
        <v>---</v>
      </c>
      <c r="U69" s="4" t="str">
        <f t="shared" si="283"/>
        <v>---</v>
      </c>
      <c r="W69" s="4">
        <f t="shared" si="284"/>
        <v>-83.75</v>
      </c>
      <c r="X69" s="4">
        <f t="shared" si="285"/>
        <v>-146.75</v>
      </c>
      <c r="Y69" s="4">
        <f t="shared" si="286"/>
        <v>-181.75</v>
      </c>
      <c r="Z69" s="4">
        <f t="shared" si="287"/>
        <v>-75.75</v>
      </c>
      <c r="AA69" s="4" t="str">
        <f t="shared" si="288"/>
        <v>---</v>
      </c>
      <c r="AB69" s="4" t="str">
        <f t="shared" si="289"/>
        <v>---</v>
      </c>
      <c r="AD69" s="15">
        <f t="shared" si="290"/>
        <v>-0.41592445254724103</v>
      </c>
      <c r="AE69" s="15">
        <f t="shared" si="291"/>
        <v>-0.79739180997388714</v>
      </c>
      <c r="AF69" s="15">
        <f t="shared" si="292"/>
        <v>-1.0901751564710804</v>
      </c>
      <c r="AG69" s="15">
        <f t="shared" si="293"/>
        <v>-0.41160088317221089</v>
      </c>
      <c r="AH69" s="15" t="str">
        <f t="shared" si="294"/>
        <v>---</v>
      </c>
      <c r="AI69" s="15" t="str">
        <f t="shared" si="295"/>
        <v>---</v>
      </c>
      <c r="AK69" s="15">
        <f t="shared" si="301"/>
        <v>-0.67877307554110489</v>
      </c>
      <c r="AL69" s="15">
        <f t="shared" si="302"/>
        <v>0.32852826125866263</v>
      </c>
      <c r="AM69" s="15" t="e">
        <f t="shared" si="303"/>
        <v>#NUM!</v>
      </c>
      <c r="AN69" s="14" t="e">
        <f t="shared" si="304"/>
        <v>#NUM!</v>
      </c>
      <c r="AP69" s="15" t="e">
        <f t="shared" si="305"/>
        <v>#NUM!</v>
      </c>
      <c r="AQ69" s="15" t="e">
        <f t="shared" si="296"/>
        <v>#NUM!</v>
      </c>
      <c r="AR69" s="15" t="e">
        <f t="shared" si="297"/>
        <v>#NUM!</v>
      </c>
      <c r="AS69" s="15" t="e">
        <f t="shared" si="298"/>
        <v>#NUM!</v>
      </c>
      <c r="AT69" s="15" t="str">
        <f t="shared" si="299"/>
        <v>---</v>
      </c>
      <c r="AU69" s="15" t="str">
        <f t="shared" si="300"/>
        <v>---</v>
      </c>
    </row>
    <row r="70" spans="1:47" x14ac:dyDescent="0.2">
      <c r="A70" t="s">
        <v>48</v>
      </c>
      <c r="B70" s="27">
        <f>'Raw Plate Reader Measurements'!$O$41</f>
        <v>0.34899999999999998</v>
      </c>
      <c r="C70" s="27">
        <f>'Raw Plate Reader Measurements'!$O$42</f>
        <v>0.23100000000000001</v>
      </c>
      <c r="D70" s="27">
        <f>'Raw Plate Reader Measurements'!$O$43</f>
        <v>0.22600000000000001</v>
      </c>
      <c r="E70" s="27">
        <f>'Raw Plate Reader Measurements'!$O$44</f>
        <v>0.22600000000000001</v>
      </c>
      <c r="F70" s="3"/>
      <c r="G70" s="3"/>
      <c r="I70" s="27">
        <f>'Raw Plate Reader Measurements'!$D$41</f>
        <v>10172</v>
      </c>
      <c r="J70" s="27">
        <f>'Raw Plate Reader Measurements'!$D$42</f>
        <v>7842</v>
      </c>
      <c r="K70" s="27">
        <f>'Raw Plate Reader Measurements'!$D$43</f>
        <v>7641</v>
      </c>
      <c r="L70" s="27">
        <f>'Raw Plate Reader Measurements'!$D$44</f>
        <v>8071</v>
      </c>
      <c r="M70" s="3"/>
      <c r="N70" s="3"/>
      <c r="P70" s="4">
        <f t="shared" si="278"/>
        <v>0.24124999999999996</v>
      </c>
      <c r="Q70" s="4">
        <f t="shared" si="279"/>
        <v>0.12325000000000001</v>
      </c>
      <c r="R70" s="4">
        <f t="shared" si="280"/>
        <v>0.11825000000000001</v>
      </c>
      <c r="S70" s="4">
        <f t="shared" si="281"/>
        <v>0.11825000000000001</v>
      </c>
      <c r="T70" s="4" t="str">
        <f t="shared" si="282"/>
        <v>---</v>
      </c>
      <c r="U70" s="4" t="str">
        <f t="shared" si="283"/>
        <v>---</v>
      </c>
      <c r="W70" s="4">
        <f t="shared" si="284"/>
        <v>3583.25</v>
      </c>
      <c r="X70" s="4">
        <f t="shared" si="285"/>
        <v>1253.25</v>
      </c>
      <c r="Y70" s="4">
        <f t="shared" si="286"/>
        <v>1052.25</v>
      </c>
      <c r="Z70" s="4">
        <f t="shared" si="287"/>
        <v>1482.25</v>
      </c>
      <c r="AA70" s="4" t="str">
        <f t="shared" si="288"/>
        <v>---</v>
      </c>
      <c r="AB70" s="4" t="str">
        <f t="shared" si="289"/>
        <v>---</v>
      </c>
      <c r="AD70" s="15">
        <f t="shared" si="290"/>
        <v>1.7149931222254846</v>
      </c>
      <c r="AE70" s="15">
        <f t="shared" si="291"/>
        <v>1.1740953837158834</v>
      </c>
      <c r="AF70" s="15">
        <f t="shared" si="292"/>
        <v>1.0274729098591677</v>
      </c>
      <c r="AG70" s="15">
        <f t="shared" si="293"/>
        <v>1.4473477981836553</v>
      </c>
      <c r="AH70" s="15" t="str">
        <f t="shared" si="294"/>
        <v>---</v>
      </c>
      <c r="AI70" s="15" t="str">
        <f t="shared" si="295"/>
        <v>---</v>
      </c>
      <c r="AK70" s="15">
        <f t="shared" si="301"/>
        <v>1.3409773034960479</v>
      </c>
      <c r="AL70" s="15">
        <f t="shared" si="302"/>
        <v>0.30404884189829173</v>
      </c>
      <c r="AM70" s="15">
        <f t="shared" si="303"/>
        <v>1.3154588346868783</v>
      </c>
      <c r="AN70" s="14">
        <f t="shared" si="304"/>
        <v>1.2537787942533094</v>
      </c>
      <c r="AP70" s="15">
        <f t="shared" si="305"/>
        <v>0.53940907024571283</v>
      </c>
      <c r="AQ70" s="15">
        <f t="shared" si="296"/>
        <v>0.16049796488229612</v>
      </c>
      <c r="AR70" s="15">
        <f t="shared" si="297"/>
        <v>2.7102301940120557E-2</v>
      </c>
      <c r="AS70" s="15">
        <f t="shared" si="298"/>
        <v>0.36973277687691758</v>
      </c>
      <c r="AT70" s="15" t="str">
        <f t="shared" si="299"/>
        <v>---</v>
      </c>
      <c r="AU70" s="15" t="str">
        <f t="shared" si="300"/>
        <v>---</v>
      </c>
    </row>
    <row r="71" spans="1:47" x14ac:dyDescent="0.2">
      <c r="A71" t="s">
        <v>49</v>
      </c>
      <c r="B71" s="27">
        <f>'Raw Plate Reader Measurements'!$P$37</f>
        <v>0.25800000000000001</v>
      </c>
      <c r="C71" s="27">
        <f>'Raw Plate Reader Measurements'!$P$38</f>
        <v>0.26300000000000001</v>
      </c>
      <c r="D71" s="27">
        <f>'Raw Plate Reader Measurements'!$P$39</f>
        <v>0.27</v>
      </c>
      <c r="E71" s="27">
        <f>'Raw Plate Reader Measurements'!$P$40</f>
        <v>0.27700000000000002</v>
      </c>
      <c r="F71" s="3"/>
      <c r="G71" s="3"/>
      <c r="I71" s="27">
        <f>'Raw Plate Reader Measurements'!$E$37</f>
        <v>7975</v>
      </c>
      <c r="J71" s="27">
        <f>'Raw Plate Reader Measurements'!$E$38</f>
        <v>7803</v>
      </c>
      <c r="K71" s="27">
        <f>'Raw Plate Reader Measurements'!$E$39</f>
        <v>8142</v>
      </c>
      <c r="L71" s="27">
        <f>'Raw Plate Reader Measurements'!$E$40</f>
        <v>7696</v>
      </c>
      <c r="M71" s="3"/>
      <c r="N71" s="3"/>
      <c r="P71" s="4">
        <f t="shared" si="278"/>
        <v>0.15024999999999999</v>
      </c>
      <c r="Q71" s="4">
        <f t="shared" si="279"/>
        <v>0.15525</v>
      </c>
      <c r="R71" s="4">
        <f t="shared" si="280"/>
        <v>0.16225000000000001</v>
      </c>
      <c r="S71" s="4">
        <f t="shared" si="281"/>
        <v>0.16925000000000001</v>
      </c>
      <c r="T71" s="4" t="str">
        <f t="shared" si="282"/>
        <v>---</v>
      </c>
      <c r="U71" s="4" t="str">
        <f t="shared" si="283"/>
        <v>---</v>
      </c>
      <c r="W71" s="4">
        <f t="shared" si="284"/>
        <v>1386.25</v>
      </c>
      <c r="X71" s="4">
        <f t="shared" si="285"/>
        <v>1214.25</v>
      </c>
      <c r="Y71" s="4">
        <f t="shared" si="286"/>
        <v>1553.25</v>
      </c>
      <c r="Z71" s="4">
        <f t="shared" si="287"/>
        <v>1107.25</v>
      </c>
      <c r="AA71" s="4" t="str">
        <f t="shared" si="288"/>
        <v>---</v>
      </c>
      <c r="AB71" s="4" t="str">
        <f t="shared" si="289"/>
        <v>---</v>
      </c>
      <c r="AD71" s="15">
        <f t="shared" si="290"/>
        <v>1.0653190022193064</v>
      </c>
      <c r="AE71" s="15">
        <f t="shared" si="291"/>
        <v>0.90308597659067646</v>
      </c>
      <c r="AF71" s="15">
        <f t="shared" si="292"/>
        <v>1.1053740174406956</v>
      </c>
      <c r="AG71" s="15">
        <f t="shared" si="293"/>
        <v>0.75538717445645176</v>
      </c>
      <c r="AH71" s="15" t="str">
        <f t="shared" si="294"/>
        <v>---</v>
      </c>
      <c r="AI71" s="15" t="str">
        <f t="shared" si="295"/>
        <v>---</v>
      </c>
      <c r="AK71" s="15">
        <f t="shared" si="301"/>
        <v>0.95729154267678251</v>
      </c>
      <c r="AL71" s="15">
        <f t="shared" si="302"/>
        <v>0.1605220323907629</v>
      </c>
      <c r="AM71" s="15">
        <f t="shared" si="303"/>
        <v>0.94672077557535228</v>
      </c>
      <c r="AN71" s="14">
        <f t="shared" si="304"/>
        <v>1.1904054355019775</v>
      </c>
      <c r="AP71" s="15">
        <f t="shared" si="305"/>
        <v>6.3274286910742827E-2</v>
      </c>
      <c r="AQ71" s="15">
        <f t="shared" si="296"/>
        <v>-0.10193751792625096</v>
      </c>
      <c r="AR71" s="15">
        <f t="shared" si="297"/>
        <v>0.10018375502108674</v>
      </c>
      <c r="AS71" s="15">
        <f t="shared" si="298"/>
        <v>-0.28052484732759392</v>
      </c>
      <c r="AT71" s="15" t="str">
        <f t="shared" si="299"/>
        <v>---</v>
      </c>
      <c r="AU71" s="15" t="str">
        <f t="shared" si="300"/>
        <v>---</v>
      </c>
    </row>
    <row r="72" spans="1:47" x14ac:dyDescent="0.2">
      <c r="A72" t="s">
        <v>51</v>
      </c>
      <c r="B72" s="27">
        <f>'Raw Plate Reader Measurements'!$P$41</f>
        <v>0.317</v>
      </c>
      <c r="C72" s="27">
        <f>'Raw Plate Reader Measurements'!$P$42</f>
        <v>0.27900000000000003</v>
      </c>
      <c r="D72" s="27">
        <f>'Raw Plate Reader Measurements'!$P$43</f>
        <v>0.25900000000000001</v>
      </c>
      <c r="E72" s="27">
        <f>'Raw Plate Reader Measurements'!$P$44</f>
        <v>0.26500000000000001</v>
      </c>
      <c r="F72" s="3"/>
      <c r="G72" s="3"/>
      <c r="I72" s="27">
        <f>'Raw Plate Reader Measurements'!$E$41</f>
        <v>8267</v>
      </c>
      <c r="J72" s="27">
        <f>'Raw Plate Reader Measurements'!$E$42</f>
        <v>7450</v>
      </c>
      <c r="K72" s="27">
        <f>'Raw Plate Reader Measurements'!$E$43</f>
        <v>8095</v>
      </c>
      <c r="L72" s="27">
        <f>'Raw Plate Reader Measurements'!$E$44</f>
        <v>8550</v>
      </c>
      <c r="M72" s="3"/>
      <c r="N72" s="3"/>
      <c r="P72" s="4">
        <f t="shared" si="278"/>
        <v>0.20924999999999999</v>
      </c>
      <c r="Q72" s="4">
        <f t="shared" si="279"/>
        <v>0.17125000000000001</v>
      </c>
      <c r="R72" s="4">
        <f t="shared" si="280"/>
        <v>0.15125</v>
      </c>
      <c r="S72" s="4">
        <f t="shared" si="281"/>
        <v>0.15725</v>
      </c>
      <c r="T72" s="4" t="str">
        <f t="shared" si="282"/>
        <v>---</v>
      </c>
      <c r="U72" s="4" t="str">
        <f t="shared" si="283"/>
        <v>---</v>
      </c>
      <c r="W72" s="4">
        <f t="shared" si="284"/>
        <v>1678.25</v>
      </c>
      <c r="X72" s="4">
        <f t="shared" si="285"/>
        <v>861.25</v>
      </c>
      <c r="Y72" s="4">
        <f t="shared" si="286"/>
        <v>1506.25</v>
      </c>
      <c r="Z72" s="4">
        <f t="shared" si="287"/>
        <v>1961.25</v>
      </c>
      <c r="AA72" s="4" t="str">
        <f t="shared" si="288"/>
        <v>---</v>
      </c>
      <c r="AB72" s="4" t="str">
        <f t="shared" si="289"/>
        <v>---</v>
      </c>
      <c r="AD72" s="15">
        <f t="shared" si="290"/>
        <v>0.92606993364830181</v>
      </c>
      <c r="AE72" s="15">
        <f t="shared" si="291"/>
        <v>0.58069922967359344</v>
      </c>
      <c r="AF72" s="15">
        <f t="shared" si="292"/>
        <v>1.1498846373431992</v>
      </c>
      <c r="AG72" s="15">
        <f t="shared" si="293"/>
        <v>1.4401074518267751</v>
      </c>
      <c r="AH72" s="15" t="str">
        <f t="shared" si="294"/>
        <v>---</v>
      </c>
      <c r="AI72" s="15" t="str">
        <f t="shared" si="295"/>
        <v>---</v>
      </c>
      <c r="AK72" s="15">
        <f t="shared" si="301"/>
        <v>1.0241903131229675</v>
      </c>
      <c r="AL72" s="15">
        <f t="shared" si="302"/>
        <v>0.36290406417127841</v>
      </c>
      <c r="AM72" s="15">
        <f t="shared" si="303"/>
        <v>0.97142897009527862</v>
      </c>
      <c r="AN72" s="14">
        <f t="shared" si="304"/>
        <v>1.4732994440758109</v>
      </c>
      <c r="AP72" s="15">
        <f t="shared" si="305"/>
        <v>-7.6805524889240778E-2</v>
      </c>
      <c r="AQ72" s="15">
        <f t="shared" si="296"/>
        <v>-0.54352233315298337</v>
      </c>
      <c r="AR72" s="15">
        <f t="shared" si="297"/>
        <v>0.13966162198949728</v>
      </c>
      <c r="AS72" s="15">
        <f t="shared" si="298"/>
        <v>0.36471773012817538</v>
      </c>
      <c r="AT72" s="15" t="str">
        <f t="shared" si="299"/>
        <v>---</v>
      </c>
      <c r="AU72" s="15" t="str">
        <f t="shared" si="300"/>
        <v>---</v>
      </c>
    </row>
    <row r="73" spans="1:47" x14ac:dyDescent="0.2">
      <c r="A73" t="s">
        <v>52</v>
      </c>
      <c r="B73" s="27">
        <f>'Raw Plate Reader Measurements'!$Q$37</f>
        <v>0.27100000000000002</v>
      </c>
      <c r="C73" s="27">
        <f>'Raw Plate Reader Measurements'!$Q$38</f>
        <v>0.316</v>
      </c>
      <c r="D73" s="27">
        <f>'Raw Plate Reader Measurements'!$Q$39</f>
        <v>0.29799999999999999</v>
      </c>
      <c r="E73" s="27">
        <f>'Raw Plate Reader Measurements'!$Q$40</f>
        <v>0.28399999999999997</v>
      </c>
      <c r="F73" s="3"/>
      <c r="G73" s="3"/>
      <c r="I73" s="27">
        <f>'Raw Plate Reader Measurements'!$F$37</f>
        <v>7391</v>
      </c>
      <c r="J73" s="27">
        <f>'Raw Plate Reader Measurements'!$F$38</f>
        <v>6966</v>
      </c>
      <c r="K73" s="27">
        <f>'Raw Plate Reader Measurements'!$F$39</f>
        <v>7129</v>
      </c>
      <c r="L73" s="27">
        <f>'Raw Plate Reader Measurements'!$F$40</f>
        <v>7062</v>
      </c>
      <c r="M73" s="3"/>
      <c r="N73" s="3"/>
      <c r="P73" s="4">
        <f t="shared" si="278"/>
        <v>0.16325000000000001</v>
      </c>
      <c r="Q73" s="4">
        <f t="shared" si="279"/>
        <v>0.20824999999999999</v>
      </c>
      <c r="R73" s="4">
        <f t="shared" si="280"/>
        <v>0.19024999999999997</v>
      </c>
      <c r="S73" s="4">
        <f t="shared" si="281"/>
        <v>0.17624999999999996</v>
      </c>
      <c r="T73" s="4" t="str">
        <f t="shared" si="282"/>
        <v>---</v>
      </c>
      <c r="U73" s="4" t="str">
        <f t="shared" si="283"/>
        <v>---</v>
      </c>
      <c r="W73" s="4">
        <f t="shared" si="284"/>
        <v>802.25</v>
      </c>
      <c r="X73" s="4">
        <f t="shared" si="285"/>
        <v>377.25</v>
      </c>
      <c r="Y73" s="4">
        <f t="shared" si="286"/>
        <v>540.25</v>
      </c>
      <c r="Z73" s="4">
        <f t="shared" si="287"/>
        <v>473.25</v>
      </c>
      <c r="AA73" s="4" t="str">
        <f t="shared" si="288"/>
        <v>---</v>
      </c>
      <c r="AB73" s="4" t="str">
        <f t="shared" si="289"/>
        <v>---</v>
      </c>
      <c r="AD73" s="15">
        <f t="shared" si="290"/>
        <v>0.56742586841370946</v>
      </c>
      <c r="AE73" s="15">
        <f t="shared" si="291"/>
        <v>0.20916876564520323</v>
      </c>
      <c r="AF73" s="15">
        <f t="shared" si="292"/>
        <v>0.32788587287652421</v>
      </c>
      <c r="AG73" s="15">
        <f t="shared" si="293"/>
        <v>0.31003740424045417</v>
      </c>
      <c r="AH73" s="15" t="str">
        <f t="shared" si="294"/>
        <v>---</v>
      </c>
      <c r="AI73" s="15" t="str">
        <f t="shared" si="295"/>
        <v>---</v>
      </c>
      <c r="AK73" s="15">
        <f t="shared" si="301"/>
        <v>0.35362947779397275</v>
      </c>
      <c r="AL73" s="15">
        <f t="shared" si="302"/>
        <v>0.15181216032474459</v>
      </c>
      <c r="AM73" s="15">
        <f t="shared" si="303"/>
        <v>0.33142532473961367</v>
      </c>
      <c r="AN73" s="14">
        <f t="shared" si="304"/>
        <v>1.5075740976305216</v>
      </c>
      <c r="AP73" s="15">
        <f t="shared" si="305"/>
        <v>-0.56664516650509122</v>
      </c>
      <c r="AQ73" s="15">
        <f t="shared" si="296"/>
        <v>-1.5646138617375107</v>
      </c>
      <c r="AR73" s="15">
        <f t="shared" si="297"/>
        <v>-1.115089679693317</v>
      </c>
      <c r="AS73" s="15">
        <f t="shared" si="298"/>
        <v>-1.1710623299414626</v>
      </c>
      <c r="AT73" s="15" t="str">
        <f t="shared" si="299"/>
        <v>---</v>
      </c>
      <c r="AU73" s="15" t="str">
        <f t="shared" si="300"/>
        <v>---</v>
      </c>
    </row>
    <row r="74" spans="1:47" x14ac:dyDescent="0.2">
      <c r="A74" t="s">
        <v>53</v>
      </c>
      <c r="B74" s="27">
        <f>'Raw Plate Reader Measurements'!$Q$41</f>
        <v>0.316</v>
      </c>
      <c r="C74" s="27">
        <f>'Raw Plate Reader Measurements'!$Q$42</f>
        <v>0.308</v>
      </c>
      <c r="D74" s="27">
        <f>'Raw Plate Reader Measurements'!$Q$43</f>
        <v>0.255</v>
      </c>
      <c r="E74" s="27">
        <f>'Raw Plate Reader Measurements'!$Q$44</f>
        <v>0.252</v>
      </c>
      <c r="F74" s="3"/>
      <c r="G74" s="3"/>
      <c r="I74" s="27">
        <f>'Raw Plate Reader Measurements'!$F$41</f>
        <v>8617</v>
      </c>
      <c r="J74" s="27">
        <f>'Raw Plate Reader Measurements'!$F$42</f>
        <v>7706</v>
      </c>
      <c r="K74" s="27">
        <f>'Raw Plate Reader Measurements'!$F$43</f>
        <v>7129</v>
      </c>
      <c r="L74" s="27">
        <f>'Raw Plate Reader Measurements'!$F$44</f>
        <v>7294</v>
      </c>
      <c r="M74" s="3"/>
      <c r="N74" s="3"/>
      <c r="P74" s="4">
        <f t="shared" si="278"/>
        <v>0.20824999999999999</v>
      </c>
      <c r="Q74" s="4">
        <f t="shared" si="279"/>
        <v>0.20024999999999998</v>
      </c>
      <c r="R74" s="4">
        <f t="shared" si="280"/>
        <v>0.14724999999999999</v>
      </c>
      <c r="S74" s="4">
        <f t="shared" si="281"/>
        <v>0.14424999999999999</v>
      </c>
      <c r="T74" s="4" t="str">
        <f t="shared" si="282"/>
        <v>---</v>
      </c>
      <c r="U74" s="4" t="str">
        <f t="shared" si="283"/>
        <v>---</v>
      </c>
      <c r="W74" s="4">
        <f t="shared" si="284"/>
        <v>2028.25</v>
      </c>
      <c r="X74" s="4">
        <f t="shared" si="285"/>
        <v>1117.25</v>
      </c>
      <c r="Y74" s="4">
        <f t="shared" si="286"/>
        <v>540.25</v>
      </c>
      <c r="Z74" s="4">
        <f t="shared" si="287"/>
        <v>705.25</v>
      </c>
      <c r="AA74" s="4" t="str">
        <f t="shared" si="288"/>
        <v>---</v>
      </c>
      <c r="AB74" s="4" t="str">
        <f t="shared" si="289"/>
        <v>---</v>
      </c>
      <c r="AD74" s="15">
        <f t="shared" si="290"/>
        <v>1.1245766704304399</v>
      </c>
      <c r="AE74" s="15">
        <f t="shared" si="291"/>
        <v>0.64421440808812402</v>
      </c>
      <c r="AF74" s="15">
        <f t="shared" si="292"/>
        <v>0.42363522794403213</v>
      </c>
      <c r="AG74" s="15">
        <f t="shared" si="293"/>
        <v>0.56452069582310138</v>
      </c>
      <c r="AH74" s="15" t="str">
        <f t="shared" si="294"/>
        <v>---</v>
      </c>
      <c r="AI74" s="15" t="str">
        <f t="shared" si="295"/>
        <v>---</v>
      </c>
      <c r="AK74" s="15">
        <f t="shared" si="301"/>
        <v>0.68923675057142431</v>
      </c>
      <c r="AL74" s="15">
        <f t="shared" si="302"/>
        <v>0.30421818939675171</v>
      </c>
      <c r="AM74" s="15">
        <f t="shared" si="303"/>
        <v>0.64516806129570203</v>
      </c>
      <c r="AN74" s="14">
        <f t="shared" si="304"/>
        <v>1.5063386804566046</v>
      </c>
      <c r="AP74" s="15">
        <f t="shared" si="305"/>
        <v>0.11740667188970536</v>
      </c>
      <c r="AQ74" s="15">
        <f t="shared" si="296"/>
        <v>-0.43972367647342453</v>
      </c>
      <c r="AR74" s="15">
        <f t="shared" si="297"/>
        <v>-0.85888250548321776</v>
      </c>
      <c r="AS74" s="15">
        <f t="shared" si="298"/>
        <v>-0.57177823384462012</v>
      </c>
      <c r="AT74" s="15" t="str">
        <f t="shared" si="299"/>
        <v>---</v>
      </c>
      <c r="AU74" s="15" t="str">
        <f t="shared" si="300"/>
        <v>---</v>
      </c>
    </row>
    <row r="75" spans="1:47" x14ac:dyDescent="0.2">
      <c r="A75" t="s">
        <v>54</v>
      </c>
      <c r="B75" s="27">
        <f>'Raw Plate Reader Measurements'!$R$37</f>
        <v>0.25700000000000001</v>
      </c>
      <c r="C75" s="27">
        <f>'Raw Plate Reader Measurements'!$R$38</f>
        <v>0.252</v>
      </c>
      <c r="D75" s="27">
        <f>'Raw Plate Reader Measurements'!$R$39</f>
        <v>0.253</v>
      </c>
      <c r="E75" s="27">
        <f>'Raw Plate Reader Measurements'!$R$40</f>
        <v>0.28599999999999998</v>
      </c>
      <c r="F75" s="3"/>
      <c r="G75" s="3"/>
      <c r="I75" s="27">
        <f>'Raw Plate Reader Measurements'!$G$37</f>
        <v>9561</v>
      </c>
      <c r="J75" s="27">
        <f>'Raw Plate Reader Measurements'!$G$38</f>
        <v>7751</v>
      </c>
      <c r="K75" s="27">
        <f>'Raw Plate Reader Measurements'!$G$39</f>
        <v>7893</v>
      </c>
      <c r="L75" s="27">
        <f>'Raw Plate Reader Measurements'!$G$40</f>
        <v>7877</v>
      </c>
      <c r="M75" s="3"/>
      <c r="N75" s="3"/>
      <c r="P75" s="4">
        <f t="shared" si="278"/>
        <v>0.14924999999999999</v>
      </c>
      <c r="Q75" s="4">
        <f t="shared" si="279"/>
        <v>0.14424999999999999</v>
      </c>
      <c r="R75" s="4">
        <f t="shared" si="280"/>
        <v>0.14524999999999999</v>
      </c>
      <c r="S75" s="4">
        <f t="shared" si="281"/>
        <v>0.17824999999999996</v>
      </c>
      <c r="T75" s="4" t="str">
        <f t="shared" si="282"/>
        <v>---</v>
      </c>
      <c r="U75" s="4" t="str">
        <f t="shared" si="283"/>
        <v>---</v>
      </c>
      <c r="W75" s="4">
        <f t="shared" si="284"/>
        <v>2972.25</v>
      </c>
      <c r="X75" s="4">
        <f t="shared" si="285"/>
        <v>1162.25</v>
      </c>
      <c r="Y75" s="4">
        <f t="shared" si="286"/>
        <v>1304.25</v>
      </c>
      <c r="Z75" s="4">
        <f t="shared" si="287"/>
        <v>1288.25</v>
      </c>
      <c r="AA75" s="4" t="str">
        <f t="shared" si="288"/>
        <v>---</v>
      </c>
      <c r="AB75" s="4" t="str">
        <f t="shared" si="289"/>
        <v>---</v>
      </c>
      <c r="AD75" s="15">
        <f t="shared" si="290"/>
        <v>2.2994479907951497</v>
      </c>
      <c r="AE75" s="15">
        <f t="shared" si="291"/>
        <v>0.93032850580701798</v>
      </c>
      <c r="AF75" s="15">
        <f t="shared" si="292"/>
        <v>1.0368055170515222</v>
      </c>
      <c r="AG75" s="15">
        <f t="shared" si="293"/>
        <v>0.83449397948446502</v>
      </c>
      <c r="AH75" s="15" t="str">
        <f t="shared" si="294"/>
        <v>---</v>
      </c>
      <c r="AI75" s="15" t="str">
        <f t="shared" si="295"/>
        <v>---</v>
      </c>
      <c r="AK75" s="15">
        <f t="shared" si="301"/>
        <v>1.2752689982845387</v>
      </c>
      <c r="AL75" s="15">
        <f t="shared" si="302"/>
        <v>0.68776788747625706</v>
      </c>
      <c r="AM75" s="15">
        <f t="shared" si="303"/>
        <v>1.1663935426203638</v>
      </c>
      <c r="AN75" s="14">
        <f t="shared" si="304"/>
        <v>1.5858141759428197</v>
      </c>
      <c r="AP75" s="15">
        <f t="shared" si="305"/>
        <v>0.83266909012742563</v>
      </c>
      <c r="AQ75" s="15">
        <f t="shared" si="296"/>
        <v>-7.221752315603186E-2</v>
      </c>
      <c r="AR75" s="15">
        <f t="shared" si="297"/>
        <v>3.6144367831964577E-2</v>
      </c>
      <c r="AS75" s="15">
        <f t="shared" si="298"/>
        <v>-0.18092975042458839</v>
      </c>
      <c r="AT75" s="15" t="str">
        <f t="shared" si="299"/>
        <v>---</v>
      </c>
      <c r="AU75" s="15" t="str">
        <f t="shared" si="300"/>
        <v>---</v>
      </c>
    </row>
    <row r="76" spans="1:47" x14ac:dyDescent="0.2">
      <c r="A76" t="s">
        <v>55</v>
      </c>
      <c r="B76" s="27">
        <f>'Raw Plate Reader Measurements'!$R$41</f>
        <v>0.307</v>
      </c>
      <c r="C76" s="27">
        <f>'Raw Plate Reader Measurements'!$R$42</f>
        <v>0.27600000000000002</v>
      </c>
      <c r="D76" s="27">
        <f>'Raw Plate Reader Measurements'!$R$43</f>
        <v>0.23599999999999999</v>
      </c>
      <c r="E76" s="27">
        <f>'Raw Plate Reader Measurements'!$R$44</f>
        <v>0.23799999999999999</v>
      </c>
      <c r="F76" s="3"/>
      <c r="G76" s="3"/>
      <c r="I76" s="27">
        <f>'Raw Plate Reader Measurements'!$G$41</f>
        <v>7611</v>
      </c>
      <c r="J76" s="27">
        <f>'Raw Plate Reader Measurements'!$G$42</f>
        <v>7727</v>
      </c>
      <c r="K76" s="27">
        <f>'Raw Plate Reader Measurements'!$G$43</f>
        <v>7709</v>
      </c>
      <c r="L76" s="27">
        <f>'Raw Plate Reader Measurements'!$G$44</f>
        <v>8133</v>
      </c>
      <c r="M76" s="3"/>
      <c r="N76" s="3"/>
      <c r="P76" s="4">
        <f t="shared" si="278"/>
        <v>0.19924999999999998</v>
      </c>
      <c r="Q76" s="4">
        <f t="shared" si="279"/>
        <v>0.16825000000000001</v>
      </c>
      <c r="R76" s="4">
        <f t="shared" si="280"/>
        <v>0.12824999999999998</v>
      </c>
      <c r="S76" s="4">
        <f t="shared" si="281"/>
        <v>0.13024999999999998</v>
      </c>
      <c r="T76" s="4" t="str">
        <f t="shared" si="282"/>
        <v>---</v>
      </c>
      <c r="U76" s="4" t="str">
        <f t="shared" si="283"/>
        <v>---</v>
      </c>
      <c r="W76" s="4">
        <f t="shared" si="284"/>
        <v>1022.25</v>
      </c>
      <c r="X76" s="4">
        <f t="shared" si="285"/>
        <v>1138.25</v>
      </c>
      <c r="Y76" s="4">
        <f t="shared" si="286"/>
        <v>1120.25</v>
      </c>
      <c r="Z76" s="4">
        <f t="shared" si="287"/>
        <v>1544.25</v>
      </c>
      <c r="AA76" s="4" t="str">
        <f t="shared" si="288"/>
        <v>---</v>
      </c>
      <c r="AB76" s="4" t="str">
        <f t="shared" si="289"/>
        <v>---</v>
      </c>
      <c r="AD76" s="15">
        <f t="shared" si="290"/>
        <v>0.59239500006107693</v>
      </c>
      <c r="AE76" s="15">
        <f t="shared" si="291"/>
        <v>0.78115133848273832</v>
      </c>
      <c r="AF76" s="15">
        <f t="shared" si="292"/>
        <v>1.008579586764246</v>
      </c>
      <c r="AG76" s="15">
        <f t="shared" si="293"/>
        <v>1.3689654048456799</v>
      </c>
      <c r="AH76" s="15" t="str">
        <f t="shared" si="294"/>
        <v>---</v>
      </c>
      <c r="AI76" s="15" t="str">
        <f t="shared" si="295"/>
        <v>---</v>
      </c>
      <c r="AK76" s="15">
        <f t="shared" si="301"/>
        <v>0.93777283253843535</v>
      </c>
      <c r="AL76" s="15">
        <f t="shared" si="302"/>
        <v>0.3340442936817058</v>
      </c>
      <c r="AM76" s="15">
        <f t="shared" si="303"/>
        <v>0.89405102040488516</v>
      </c>
      <c r="AN76" s="14">
        <f t="shared" si="304"/>
        <v>1.4299210017294266</v>
      </c>
      <c r="AP76" s="15">
        <f t="shared" si="305"/>
        <v>-0.52358163676408964</v>
      </c>
      <c r="AQ76" s="15">
        <f t="shared" si="296"/>
        <v>-0.24698637264846277</v>
      </c>
      <c r="AR76" s="15">
        <f t="shared" si="297"/>
        <v>8.5429912768567214E-3</v>
      </c>
      <c r="AS76" s="15">
        <f t="shared" si="298"/>
        <v>0.31405527560401536</v>
      </c>
      <c r="AT76" s="15" t="str">
        <f t="shared" si="299"/>
        <v>---</v>
      </c>
      <c r="AU76" s="15" t="str">
        <f t="shared" si="300"/>
        <v>---</v>
      </c>
    </row>
    <row r="77" spans="1:47" x14ac:dyDescent="0.2">
      <c r="A77" t="s">
        <v>56</v>
      </c>
      <c r="B77" s="27">
        <f>'Raw Plate Reader Measurements'!$S$37</f>
        <v>0.252</v>
      </c>
      <c r="C77" s="27">
        <f>'Raw Plate Reader Measurements'!$S$38</f>
        <v>0.26200000000000001</v>
      </c>
      <c r="D77" s="27">
        <f>'Raw Plate Reader Measurements'!$S$39</f>
        <v>0.28199999999999997</v>
      </c>
      <c r="E77" s="27">
        <f>'Raw Plate Reader Measurements'!$S$40</f>
        <v>0.29199999999999998</v>
      </c>
      <c r="F77" s="3"/>
      <c r="G77" s="3"/>
      <c r="I77" s="27">
        <f>'Raw Plate Reader Measurements'!$H$37</f>
        <v>7603</v>
      </c>
      <c r="J77" s="27">
        <f>'Raw Plate Reader Measurements'!$H$38</f>
        <v>7236</v>
      </c>
      <c r="K77" s="27">
        <f>'Raw Plate Reader Measurements'!$H$39</f>
        <v>7471</v>
      </c>
      <c r="L77" s="27">
        <f>'Raw Plate Reader Measurements'!$H$40</f>
        <v>7271</v>
      </c>
      <c r="M77" s="3"/>
      <c r="N77" s="3"/>
      <c r="P77" s="4">
        <f t="shared" si="278"/>
        <v>0.14424999999999999</v>
      </c>
      <c r="Q77" s="4">
        <f t="shared" si="279"/>
        <v>0.15425</v>
      </c>
      <c r="R77" s="4">
        <f t="shared" si="280"/>
        <v>0.17424999999999996</v>
      </c>
      <c r="S77" s="4">
        <f t="shared" si="281"/>
        <v>0.18424999999999997</v>
      </c>
      <c r="T77" s="4" t="str">
        <f t="shared" si="282"/>
        <v>---</v>
      </c>
      <c r="U77" s="4" t="str">
        <f t="shared" si="283"/>
        <v>---</v>
      </c>
      <c r="W77" s="4">
        <f t="shared" si="284"/>
        <v>1014.25</v>
      </c>
      <c r="X77" s="4">
        <f t="shared" si="285"/>
        <v>647.25</v>
      </c>
      <c r="Y77" s="4">
        <f t="shared" si="286"/>
        <v>882.25</v>
      </c>
      <c r="Z77" s="4">
        <f t="shared" si="287"/>
        <v>682.25</v>
      </c>
      <c r="AA77" s="4" t="str">
        <f t="shared" si="288"/>
        <v>---</v>
      </c>
      <c r="AB77" s="4" t="str">
        <f t="shared" si="289"/>
        <v>---</v>
      </c>
      <c r="AD77" s="15">
        <f t="shared" si="290"/>
        <v>0.81186120629362712</v>
      </c>
      <c r="AE77" s="15">
        <f t="shared" si="291"/>
        <v>0.48450635918124335</v>
      </c>
      <c r="AF77" s="15">
        <f t="shared" si="292"/>
        <v>0.58461704769972345</v>
      </c>
      <c r="AG77" s="15">
        <f t="shared" si="293"/>
        <v>0.42755170531251008</v>
      </c>
      <c r="AH77" s="15" t="str">
        <f t="shared" si="294"/>
        <v>---</v>
      </c>
      <c r="AI77" s="15" t="str">
        <f t="shared" si="295"/>
        <v>---</v>
      </c>
      <c r="AK77" s="15">
        <f t="shared" si="301"/>
        <v>0.57713407962177599</v>
      </c>
      <c r="AL77" s="15">
        <f t="shared" si="302"/>
        <v>0.16941822029609224</v>
      </c>
      <c r="AM77" s="15">
        <f t="shared" si="303"/>
        <v>0.55996430976639577</v>
      </c>
      <c r="AN77" s="14">
        <f t="shared" si="304"/>
        <v>1.3218502174702038</v>
      </c>
      <c r="AP77" s="15">
        <f t="shared" si="305"/>
        <v>-0.20842588164016923</v>
      </c>
      <c r="AQ77" s="15">
        <f t="shared" si="296"/>
        <v>-0.72462472249236709</v>
      </c>
      <c r="AR77" s="15">
        <f t="shared" si="297"/>
        <v>-0.53679826542377074</v>
      </c>
      <c r="AS77" s="15">
        <f t="shared" si="298"/>
        <v>-0.84968004981951506</v>
      </c>
      <c r="AT77" s="15" t="str">
        <f t="shared" si="299"/>
        <v>---</v>
      </c>
      <c r="AU77" s="15" t="str">
        <f t="shared" si="300"/>
        <v>---</v>
      </c>
    </row>
    <row r="78" spans="1:47" x14ac:dyDescent="0.2">
      <c r="A78" t="s">
        <v>57</v>
      </c>
      <c r="B78" s="27">
        <f>'Raw Plate Reader Measurements'!$S$41</f>
        <v>0.315</v>
      </c>
      <c r="C78" s="27">
        <f>'Raw Plate Reader Measurements'!$S$42</f>
        <v>0.27500000000000002</v>
      </c>
      <c r="D78" s="27">
        <f>'Raw Plate Reader Measurements'!$S$43</f>
        <v>0.27100000000000002</v>
      </c>
      <c r="E78" s="27">
        <f>'Raw Plate Reader Measurements'!$S$44</f>
        <v>0.252</v>
      </c>
      <c r="F78" s="3"/>
      <c r="G78" s="3"/>
      <c r="I78" s="27">
        <f>'Raw Plate Reader Measurements'!$H$41</f>
        <v>7640</v>
      </c>
      <c r="J78" s="27">
        <f>'Raw Plate Reader Measurements'!$H$42</f>
        <v>7247</v>
      </c>
      <c r="K78" s="27">
        <f>'Raw Plate Reader Measurements'!$H$43</f>
        <v>7537</v>
      </c>
      <c r="L78" s="27">
        <f>'Raw Plate Reader Measurements'!$H$44</f>
        <v>7559</v>
      </c>
      <c r="M78" s="3"/>
      <c r="N78" s="3"/>
      <c r="P78" s="4">
        <f t="shared" si="278"/>
        <v>0.20724999999999999</v>
      </c>
      <c r="Q78" s="4">
        <f t="shared" si="279"/>
        <v>0.16725000000000001</v>
      </c>
      <c r="R78" s="4">
        <f t="shared" si="280"/>
        <v>0.16325000000000001</v>
      </c>
      <c r="S78" s="4">
        <f t="shared" si="281"/>
        <v>0.14424999999999999</v>
      </c>
      <c r="T78" s="4" t="str">
        <f t="shared" si="282"/>
        <v>---</v>
      </c>
      <c r="U78" s="4" t="str">
        <f t="shared" si="283"/>
        <v>---</v>
      </c>
      <c r="W78" s="4">
        <f t="shared" si="284"/>
        <v>1051.25</v>
      </c>
      <c r="X78" s="4">
        <f t="shared" si="285"/>
        <v>658.25</v>
      </c>
      <c r="Y78" s="4">
        <f t="shared" si="286"/>
        <v>948.25</v>
      </c>
      <c r="Z78" s="4">
        <f t="shared" si="287"/>
        <v>970.25</v>
      </c>
      <c r="AA78" s="4" t="str">
        <f t="shared" si="288"/>
        <v>---</v>
      </c>
      <c r="AB78" s="4" t="str">
        <f t="shared" si="289"/>
        <v>---</v>
      </c>
      <c r="AD78" s="15">
        <f t="shared" si="290"/>
        <v>0.58568495052621161</v>
      </c>
      <c r="AE78" s="15">
        <f t="shared" si="291"/>
        <v>0.45444082176913808</v>
      </c>
      <c r="AF78" s="15">
        <f t="shared" si="292"/>
        <v>0.6706906571808039</v>
      </c>
      <c r="AG78" s="15">
        <f t="shared" si="293"/>
        <v>0.77664119833018652</v>
      </c>
      <c r="AH78" s="15" t="str">
        <f t="shared" si="294"/>
        <v>---</v>
      </c>
      <c r="AI78" s="15" t="str">
        <f t="shared" si="295"/>
        <v>---</v>
      </c>
      <c r="AK78" s="15">
        <f t="shared" si="301"/>
        <v>0.62186440695158507</v>
      </c>
      <c r="AL78" s="15">
        <f t="shared" si="302"/>
        <v>0.13623443984969547</v>
      </c>
      <c r="AM78" s="15">
        <f t="shared" si="303"/>
        <v>0.61019833832962045</v>
      </c>
      <c r="AN78" s="14">
        <f t="shared" si="304"/>
        <v>1.2558064754808931</v>
      </c>
      <c r="AP78" s="15">
        <f t="shared" si="305"/>
        <v>-0.53497326106676357</v>
      </c>
      <c r="AQ78" s="15">
        <f t="shared" si="296"/>
        <v>-0.78868757897043618</v>
      </c>
      <c r="AR78" s="15">
        <f t="shared" si="297"/>
        <v>-0.39944726592604923</v>
      </c>
      <c r="AS78" s="15">
        <f t="shared" si="298"/>
        <v>-0.25277681347771019</v>
      </c>
      <c r="AT78" s="15" t="str">
        <f t="shared" si="299"/>
        <v>---</v>
      </c>
      <c r="AU78" s="15" t="str">
        <f t="shared" si="300"/>
        <v>---</v>
      </c>
    </row>
    <row r="79" spans="1:47" x14ac:dyDescent="0.2">
      <c r="A79" t="s">
        <v>58</v>
      </c>
      <c r="B79" s="27">
        <f>'Raw Plate Reader Measurements'!$T$37</f>
        <v>0.26300000000000001</v>
      </c>
      <c r="C79" s="27">
        <f>'Raw Plate Reader Measurements'!$T$38</f>
        <v>0.26800000000000002</v>
      </c>
      <c r="D79" s="27">
        <f>'Raw Plate Reader Measurements'!$T$39</f>
        <v>0.28999999999999998</v>
      </c>
      <c r="E79" s="27">
        <f>'Raw Plate Reader Measurements'!$T$40</f>
        <v>0.313</v>
      </c>
      <c r="F79" s="3"/>
      <c r="G79" s="3"/>
      <c r="I79" s="27">
        <f>'Raw Plate Reader Measurements'!$I$37</f>
        <v>7281</v>
      </c>
      <c r="J79" s="27">
        <f>'Raw Plate Reader Measurements'!$I$38</f>
        <v>7239</v>
      </c>
      <c r="K79" s="27">
        <f>'Raw Plate Reader Measurements'!$I$39</f>
        <v>7172</v>
      </c>
      <c r="L79" s="27">
        <f>'Raw Plate Reader Measurements'!$I$40</f>
        <v>7220</v>
      </c>
      <c r="M79" s="3"/>
      <c r="N79" s="3"/>
      <c r="P79" s="4">
        <f t="shared" si="278"/>
        <v>0.15525</v>
      </c>
      <c r="Q79" s="4">
        <f t="shared" si="279"/>
        <v>0.16025</v>
      </c>
      <c r="R79" s="4">
        <f t="shared" si="280"/>
        <v>0.18224999999999997</v>
      </c>
      <c r="S79" s="4">
        <f t="shared" si="281"/>
        <v>0.20524999999999999</v>
      </c>
      <c r="T79" s="4" t="str">
        <f t="shared" si="282"/>
        <v>---</v>
      </c>
      <c r="U79" s="4" t="str">
        <f t="shared" si="283"/>
        <v>---</v>
      </c>
      <c r="W79" s="4">
        <f t="shared" si="284"/>
        <v>692.25</v>
      </c>
      <c r="X79" s="4">
        <f t="shared" si="285"/>
        <v>650.25</v>
      </c>
      <c r="Y79" s="4">
        <f t="shared" si="286"/>
        <v>583.25</v>
      </c>
      <c r="Z79" s="4">
        <f t="shared" si="287"/>
        <v>631.25</v>
      </c>
      <c r="AA79" s="4" t="str">
        <f t="shared" si="288"/>
        <v>---</v>
      </c>
      <c r="AB79" s="4" t="str">
        <f t="shared" si="289"/>
        <v>---</v>
      </c>
      <c r="AD79" s="15">
        <f t="shared" si="290"/>
        <v>0.51485383347325164</v>
      </c>
      <c r="AE79" s="15">
        <f t="shared" si="291"/>
        <v>0.46852731785693907</v>
      </c>
      <c r="AF79" s="15">
        <f t="shared" si="292"/>
        <v>0.36952157952919512</v>
      </c>
      <c r="AG79" s="15">
        <f t="shared" si="293"/>
        <v>0.35511647451926448</v>
      </c>
      <c r="AH79" s="15" t="str">
        <f t="shared" si="294"/>
        <v>---</v>
      </c>
      <c r="AI79" s="15" t="str">
        <f t="shared" si="295"/>
        <v>---</v>
      </c>
      <c r="AK79" s="15">
        <f t="shared" si="301"/>
        <v>0.42700480134466257</v>
      </c>
      <c r="AL79" s="15">
        <f t="shared" si="302"/>
        <v>7.7274023551436241E-2</v>
      </c>
      <c r="AM79" s="15">
        <f t="shared" si="303"/>
        <v>0.421800775314567</v>
      </c>
      <c r="AN79" s="14">
        <f t="shared" si="304"/>
        <v>1.1979943354097007</v>
      </c>
      <c r="AP79" s="15">
        <f t="shared" si="305"/>
        <v>-0.66387223710103394</v>
      </c>
      <c r="AQ79" s="15">
        <f t="shared" si="296"/>
        <v>-0.75816086981053543</v>
      </c>
      <c r="AR79" s="15">
        <f t="shared" si="297"/>
        <v>-0.99554613832574501</v>
      </c>
      <c r="AS79" s="15">
        <f t="shared" si="298"/>
        <v>-1.0353094460814851</v>
      </c>
      <c r="AT79" s="15" t="str">
        <f t="shared" si="299"/>
        <v>---</v>
      </c>
      <c r="AU79" s="15" t="str">
        <f t="shared" si="300"/>
        <v>---</v>
      </c>
    </row>
    <row r="80" spans="1:47" x14ac:dyDescent="0.2">
      <c r="A80" t="s">
        <v>59</v>
      </c>
      <c r="B80" s="27">
        <f>'Raw Plate Reader Measurements'!$T$41</f>
        <v>0.38900000000000001</v>
      </c>
      <c r="C80" s="27">
        <f>'Raw Plate Reader Measurements'!$T$42</f>
        <v>0.32500000000000001</v>
      </c>
      <c r="D80" s="27">
        <f>'Raw Plate Reader Measurements'!$T$43</f>
        <v>0.26</v>
      </c>
      <c r="E80" s="27">
        <f>'Raw Plate Reader Measurements'!$T$44</f>
        <v>0.224</v>
      </c>
      <c r="F80" s="3"/>
      <c r="G80" s="3"/>
      <c r="I80" s="27">
        <f>'Raw Plate Reader Measurements'!$I$41</f>
        <v>7343</v>
      </c>
      <c r="J80" s="27">
        <f>'Raw Plate Reader Measurements'!$I$42</f>
        <v>7132</v>
      </c>
      <c r="K80" s="27">
        <f>'Raw Plate Reader Measurements'!$I$43</f>
        <v>7301</v>
      </c>
      <c r="L80" s="27">
        <f>'Raw Plate Reader Measurements'!$I$44</f>
        <v>7525</v>
      </c>
      <c r="M80" s="3"/>
      <c r="N80" s="3"/>
      <c r="P80" s="4">
        <f t="shared" si="278"/>
        <v>0.28125</v>
      </c>
      <c r="Q80" s="4">
        <f t="shared" si="279"/>
        <v>0.21725</v>
      </c>
      <c r="R80" s="4">
        <f t="shared" si="280"/>
        <v>0.15225</v>
      </c>
      <c r="S80" s="4">
        <f t="shared" si="281"/>
        <v>0.11625000000000001</v>
      </c>
      <c r="T80" s="4" t="str">
        <f t="shared" si="282"/>
        <v>---</v>
      </c>
      <c r="U80" s="4" t="str">
        <f t="shared" si="283"/>
        <v>---</v>
      </c>
      <c r="W80" s="4">
        <f t="shared" si="284"/>
        <v>754.25</v>
      </c>
      <c r="X80" s="4">
        <f t="shared" si="285"/>
        <v>543.25</v>
      </c>
      <c r="Y80" s="4">
        <f t="shared" si="286"/>
        <v>712.25</v>
      </c>
      <c r="Z80" s="4">
        <f t="shared" si="287"/>
        <v>936.25</v>
      </c>
      <c r="AA80" s="4" t="str">
        <f t="shared" si="288"/>
        <v>---</v>
      </c>
      <c r="AB80" s="4" t="str">
        <f t="shared" si="289"/>
        <v>---</v>
      </c>
      <c r="AD80" s="15">
        <f t="shared" si="290"/>
        <v>0.30965306486277272</v>
      </c>
      <c r="AE80" s="15">
        <f t="shared" si="291"/>
        <v>0.28873042162313661</v>
      </c>
      <c r="AF80" s="15">
        <f t="shared" si="292"/>
        <v>0.54016663075538263</v>
      </c>
      <c r="AG80" s="15">
        <f t="shared" si="293"/>
        <v>0.92993258196383166</v>
      </c>
      <c r="AH80" s="15" t="str">
        <f t="shared" si="294"/>
        <v>---</v>
      </c>
      <c r="AI80" s="15" t="str">
        <f t="shared" si="295"/>
        <v>---</v>
      </c>
      <c r="AK80" s="15">
        <f t="shared" si="301"/>
        <v>0.51712067480128088</v>
      </c>
      <c r="AL80" s="15">
        <f t="shared" si="302"/>
        <v>0.29785326572066484</v>
      </c>
      <c r="AM80" s="15">
        <f t="shared" si="303"/>
        <v>0.46034855683983916</v>
      </c>
      <c r="AN80" s="14">
        <f t="shared" si="304"/>
        <v>1.7265750495838836</v>
      </c>
      <c r="AP80" s="15">
        <f t="shared" si="305"/>
        <v>-1.1723027538179764</v>
      </c>
      <c r="AQ80" s="15">
        <f t="shared" si="296"/>
        <v>-1.2422618233474794</v>
      </c>
      <c r="AR80" s="15">
        <f t="shared" si="297"/>
        <v>-0.61587761155050569</v>
      </c>
      <c r="AS80" s="15">
        <f t="shared" si="298"/>
        <v>-7.2643187974553533E-2</v>
      </c>
      <c r="AT80" s="15" t="str">
        <f t="shared" si="299"/>
        <v>---</v>
      </c>
      <c r="AU80" s="15" t="str">
        <f t="shared" si="300"/>
        <v>---</v>
      </c>
    </row>
  </sheetData>
  <phoneticPr fontId="11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OD600 reference point</vt:lpstr>
      <vt:lpstr>Fluorescein standard curve</vt:lpstr>
      <vt:lpstr>Raw Plate Reader Measurements</vt:lpstr>
      <vt:lpstr>Fluorescence Measurement</vt:lpstr>
    </vt:vector>
  </TitlesOfParts>
  <Company>Imperial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Microsoft Office ユーザー</cp:lastModifiedBy>
  <dcterms:created xsi:type="dcterms:W3CDTF">2016-05-08T16:01:08Z</dcterms:created>
  <dcterms:modified xsi:type="dcterms:W3CDTF">2017-08-25T01:59:02Z</dcterms:modified>
</cp:coreProperties>
</file>