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eeb-PC\Documents\"/>
    </mc:Choice>
  </mc:AlternateContent>
  <bookViews>
    <workbookView xWindow="0" yWindow="0" windowWidth="20490" windowHeight="7530" tabRatio="646"/>
  </bookViews>
  <sheets>
    <sheet name="OD600 reference point" sheetId="1" r:id="rId1"/>
    <sheet name="FITC standard curve" sheetId="2" r:id="rId2"/>
    <sheet name="normalisation" sheetId="4" r:id="rId3"/>
    <sheet name="cell measurement" sheetId="3" r:id="rId4"/>
  </sheets>
  <calcPr calcId="171027"/>
</workbook>
</file>

<file path=xl/calcChain.xml><?xml version="1.0" encoding="utf-8"?>
<calcChain xmlns="http://schemas.openxmlformats.org/spreadsheetml/2006/main">
  <c r="C9" i="4" l="1"/>
  <c r="D9" i="4" s="1"/>
  <c r="C4" i="4"/>
  <c r="B6" i="1"/>
  <c r="B7" i="1" s="1"/>
  <c r="B9" i="1" s="1"/>
  <c r="M13" i="3" s="1"/>
  <c r="C6" i="1"/>
  <c r="C1" i="2"/>
  <c r="D1" i="2" s="1"/>
  <c r="E1" i="2" s="1"/>
  <c r="F1" i="2" s="1"/>
  <c r="G1" i="2" s="1"/>
  <c r="H1" i="2" s="1"/>
  <c r="I1" i="2" s="1"/>
  <c r="J1" i="2" s="1"/>
  <c r="K1" i="2" s="1"/>
  <c r="L1" i="2" s="1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D4" i="4"/>
  <c r="C5" i="4"/>
  <c r="D5" i="4"/>
  <c r="C6" i="4"/>
  <c r="D6" i="4" s="1"/>
  <c r="C7" i="4"/>
  <c r="D7" i="4"/>
  <c r="C8" i="4"/>
  <c r="D8" i="4" s="1"/>
  <c r="M12" i="3"/>
  <c r="M38" i="3"/>
  <c r="C43" i="3" s="1"/>
  <c r="F49" i="3"/>
  <c r="K46" i="3"/>
  <c r="K47" i="3"/>
  <c r="F46" i="3"/>
  <c r="J47" i="3"/>
  <c r="E46" i="3"/>
  <c r="E43" i="3"/>
  <c r="J48" i="3"/>
  <c r="I47" i="3"/>
  <c r="G44" i="3"/>
  <c r="C44" i="3"/>
  <c r="I48" i="3"/>
  <c r="C46" i="3"/>
  <c r="F44" i="3"/>
  <c r="E45" i="3"/>
  <c r="B48" i="3"/>
  <c r="K44" i="3"/>
  <c r="H48" i="3"/>
  <c r="J43" i="3"/>
  <c r="G48" i="3"/>
  <c r="C47" i="3"/>
  <c r="I43" i="3"/>
  <c r="G49" i="3"/>
  <c r="F48" i="3"/>
  <c r="B47" i="3"/>
  <c r="F45" i="3"/>
  <c r="H43" i="3"/>
  <c r="F43" i="3"/>
  <c r="D45" i="3"/>
  <c r="E48" i="3"/>
  <c r="G47" i="3"/>
  <c r="I46" i="3"/>
  <c r="K45" i="3"/>
  <c r="C45" i="3"/>
  <c r="D44" i="3"/>
  <c r="D43" i="3"/>
  <c r="J46" i="3"/>
  <c r="E44" i="3"/>
  <c r="K49" i="3"/>
  <c r="J49" i="3"/>
  <c r="B49" i="3"/>
  <c r="D48" i="3"/>
  <c r="F47" i="3"/>
  <c r="H46" i="3"/>
  <c r="J45" i="3"/>
  <c r="B45" i="3"/>
  <c r="B44" i="3"/>
  <c r="B43" i="3"/>
  <c r="B46" i="3"/>
  <c r="C49" i="3"/>
  <c r="I49" i="3"/>
  <c r="K48" i="3"/>
  <c r="C48" i="3"/>
  <c r="E47" i="3"/>
  <c r="G46" i="3"/>
  <c r="I45" i="3"/>
  <c r="J44" i="3"/>
  <c r="K43" i="3"/>
  <c r="I20" i="3" l="1"/>
  <c r="I59" i="3" s="1"/>
  <c r="K19" i="3"/>
  <c r="K58" i="3" s="1"/>
  <c r="I19" i="3"/>
  <c r="I58" i="3" s="1"/>
  <c r="J19" i="3"/>
  <c r="J58" i="3" s="1"/>
  <c r="H22" i="3"/>
  <c r="H61" i="3" s="1"/>
  <c r="F18" i="3"/>
  <c r="J23" i="3"/>
  <c r="J62" i="3" s="1"/>
  <c r="F20" i="3"/>
  <c r="F59" i="3" s="1"/>
  <c r="G19" i="3"/>
  <c r="J21" i="3"/>
  <c r="E18" i="3"/>
  <c r="E57" i="3" s="1"/>
  <c r="H23" i="3"/>
  <c r="E21" i="3"/>
  <c r="I22" i="3"/>
  <c r="I61" i="3" s="1"/>
  <c r="G21" i="3"/>
  <c r="G60" i="3" s="1"/>
  <c r="F17" i="3"/>
  <c r="F56" i="3" s="1"/>
  <c r="B20" i="3"/>
  <c r="B59" i="3" s="1"/>
  <c r="I23" i="3"/>
  <c r="I62" i="3" s="1"/>
  <c r="G18" i="3"/>
  <c r="G57" i="3" s="1"/>
  <c r="D17" i="3"/>
  <c r="D56" i="3" s="1"/>
  <c r="E22" i="3"/>
  <c r="B21" i="3"/>
  <c r="B60" i="3" s="1"/>
  <c r="F21" i="3"/>
  <c r="F60" i="3" s="1"/>
  <c r="B18" i="3"/>
  <c r="B57" i="3" s="1"/>
  <c r="K17" i="3"/>
  <c r="F23" i="3"/>
  <c r="K18" i="3"/>
  <c r="K57" i="3" s="1"/>
  <c r="H18" i="3"/>
  <c r="F19" i="3"/>
  <c r="F58" i="3" s="1"/>
  <c r="B19" i="3"/>
  <c r="E23" i="3"/>
  <c r="B23" i="3"/>
  <c r="B62" i="3" s="1"/>
  <c r="J17" i="3"/>
  <c r="J56" i="3" s="1"/>
  <c r="K21" i="3"/>
  <c r="D22" i="3"/>
  <c r="D61" i="3" s="1"/>
  <c r="B17" i="3"/>
  <c r="B56" i="3" s="1"/>
  <c r="J22" i="3"/>
  <c r="E19" i="3"/>
  <c r="E58" i="3" s="1"/>
  <c r="E20" i="3"/>
  <c r="E59" i="3" s="1"/>
  <c r="G20" i="3"/>
  <c r="G59" i="3" s="1"/>
  <c r="K20" i="3"/>
  <c r="K59" i="3" s="1"/>
  <c r="H17" i="3"/>
  <c r="D21" i="3"/>
  <c r="C18" i="3"/>
  <c r="C57" i="3" s="1"/>
  <c r="F22" i="3"/>
  <c r="F61" i="3" s="1"/>
  <c r="G17" i="3"/>
  <c r="J20" i="3"/>
  <c r="J59" i="3" s="1"/>
  <c r="C17" i="3"/>
  <c r="C56" i="3" s="1"/>
  <c r="H20" i="3"/>
  <c r="H59" i="3" s="1"/>
  <c r="G23" i="3"/>
  <c r="G62" i="3" s="1"/>
  <c r="I18" i="3"/>
  <c r="C23" i="3"/>
  <c r="K22" i="3"/>
  <c r="K61" i="3" s="1"/>
  <c r="D23" i="3"/>
  <c r="E17" i="3"/>
  <c r="E56" i="3" s="1"/>
  <c r="G22" i="3"/>
  <c r="G61" i="3" s="1"/>
  <c r="D19" i="3"/>
  <c r="D58" i="3" s="1"/>
  <c r="D18" i="3"/>
  <c r="D57" i="3" s="1"/>
  <c r="B22" i="3"/>
  <c r="B61" i="3" s="1"/>
  <c r="J18" i="3"/>
  <c r="J57" i="3" s="1"/>
  <c r="I21" i="3"/>
  <c r="I60" i="3" s="1"/>
  <c r="C21" i="3"/>
  <c r="C60" i="3" s="1"/>
  <c r="D20" i="3"/>
  <c r="I17" i="3"/>
  <c r="I56" i="3" s="1"/>
  <c r="K23" i="3"/>
  <c r="K62" i="3" s="1"/>
  <c r="C19" i="3"/>
  <c r="H19" i="3"/>
  <c r="C22" i="3"/>
  <c r="C61" i="3" s="1"/>
  <c r="H21" i="3"/>
  <c r="C20" i="3"/>
  <c r="C59" i="3" s="1"/>
  <c r="J61" i="3"/>
  <c r="K56" i="3"/>
  <c r="E60" i="3"/>
  <c r="C62" i="3"/>
  <c r="B58" i="3"/>
  <c r="C58" i="3"/>
  <c r="E61" i="3"/>
  <c r="F57" i="3"/>
  <c r="J60" i="3"/>
  <c r="F62" i="3"/>
  <c r="H56" i="3"/>
  <c r="K60" i="3"/>
  <c r="D49" i="3"/>
  <c r="D62" i="3" s="1"/>
  <c r="E49" i="3"/>
  <c r="H45" i="3"/>
  <c r="G45" i="3"/>
  <c r="G58" i="3" s="1"/>
  <c r="D47" i="3"/>
  <c r="D60" i="3" s="1"/>
  <c r="H49" i="3"/>
  <c r="H47" i="3"/>
  <c r="H60" i="3" s="1"/>
  <c r="D46" i="3"/>
  <c r="D59" i="3" s="1"/>
  <c r="H44" i="3"/>
  <c r="H57" i="3" s="1"/>
  <c r="I44" i="3"/>
  <c r="G43" i="3"/>
  <c r="G56" i="3" s="1"/>
  <c r="H74" i="3" l="1"/>
  <c r="C74" i="3"/>
  <c r="F70" i="3"/>
  <c r="K70" i="3"/>
  <c r="B69" i="3"/>
  <c r="G69" i="3"/>
  <c r="B70" i="3"/>
  <c r="G70" i="3"/>
  <c r="C69" i="3"/>
  <c r="H69" i="3"/>
  <c r="F71" i="3"/>
  <c r="K71" i="3"/>
  <c r="K73" i="3"/>
  <c r="F73" i="3"/>
  <c r="I73" i="3"/>
  <c r="D73" i="3"/>
  <c r="K75" i="3"/>
  <c r="F75" i="3"/>
  <c r="E73" i="3"/>
  <c r="J73" i="3"/>
  <c r="H58" i="3"/>
  <c r="C70" i="3"/>
  <c r="H70" i="3"/>
  <c r="B73" i="3"/>
  <c r="G73" i="3"/>
  <c r="H73" i="3"/>
  <c r="C73" i="3"/>
  <c r="I75" i="3"/>
  <c r="D75" i="3"/>
  <c r="F74" i="3"/>
  <c r="K74" i="3"/>
  <c r="G75" i="3"/>
  <c r="B75" i="3"/>
  <c r="I69" i="3"/>
  <c r="D69" i="3"/>
  <c r="D72" i="3"/>
  <c r="I72" i="3"/>
  <c r="C72" i="3"/>
  <c r="H72" i="3"/>
  <c r="G74" i="3"/>
  <c r="B74" i="3"/>
  <c r="K72" i="3"/>
  <c r="F72" i="3"/>
  <c r="I57" i="3"/>
  <c r="J70" i="3" s="1"/>
  <c r="H62" i="3"/>
  <c r="E62" i="3"/>
  <c r="H75" i="3" s="1"/>
  <c r="E69" i="3"/>
  <c r="J69" i="3"/>
  <c r="I70" i="3"/>
  <c r="D70" i="3"/>
  <c r="B71" i="3"/>
  <c r="G71" i="3"/>
  <c r="C71" i="3"/>
  <c r="H71" i="3"/>
  <c r="J72" i="3"/>
  <c r="E72" i="3"/>
  <c r="I74" i="3"/>
  <c r="D74" i="3"/>
  <c r="K69" i="3"/>
  <c r="F69" i="3"/>
  <c r="I71" i="3"/>
  <c r="D71" i="3"/>
  <c r="B72" i="3"/>
  <c r="G72" i="3"/>
  <c r="E74" i="3"/>
  <c r="J74" i="3"/>
  <c r="E70" i="3" l="1"/>
  <c r="C75" i="3"/>
  <c r="J75" i="3"/>
  <c r="E75" i="3"/>
  <c r="J71" i="3"/>
  <c r="E71" i="3"/>
</calcChain>
</file>

<file path=xl/sharedStrings.xml><?xml version="1.0" encoding="utf-8"?>
<sst xmlns="http://schemas.openxmlformats.org/spreadsheetml/2006/main" count="171" uniqueCount="41">
  <si>
    <t>replicate 1</t>
  </si>
  <si>
    <t>replicate 2</t>
  </si>
  <si>
    <t>replicate 3</t>
  </si>
  <si>
    <t>replicate 4</t>
  </si>
  <si>
    <t>positive control</t>
  </si>
  <si>
    <t>negative control</t>
  </si>
  <si>
    <t>device 1</t>
  </si>
  <si>
    <t>device 2</t>
  </si>
  <si>
    <t>device 3</t>
  </si>
  <si>
    <t>media+chloramphenicol</t>
  </si>
  <si>
    <t>raw data</t>
  </si>
  <si>
    <t>blank substraction</t>
  </si>
  <si>
    <t>blank average</t>
  </si>
  <si>
    <t>Fluorescence</t>
  </si>
  <si>
    <t>Abs600</t>
  </si>
  <si>
    <t>Fl/Abs600</t>
  </si>
  <si>
    <t>average</t>
  </si>
  <si>
    <t>average and SD</t>
  </si>
  <si>
    <t>SD</t>
  </si>
  <si>
    <t>0 h</t>
  </si>
  <si>
    <t>1 h</t>
  </si>
  <si>
    <t>2 h</t>
  </si>
  <si>
    <t>3 h</t>
  </si>
  <si>
    <t>4 h</t>
  </si>
  <si>
    <t>5 h</t>
  </si>
  <si>
    <t>6 h</t>
  </si>
  <si>
    <t>sample</t>
  </si>
  <si>
    <t>Abs600 reading</t>
  </si>
  <si>
    <t>media+chl</t>
  </si>
  <si>
    <t>target Abs600</t>
  </si>
  <si>
    <t>volume of preloading culture</t>
  </si>
  <si>
    <t>target volume (mL)</t>
  </si>
  <si>
    <t>volume of preloading media</t>
  </si>
  <si>
    <t>corrected Abs600</t>
  </si>
  <si>
    <t>reference OD600</t>
  </si>
  <si>
    <t>correction factor</t>
  </si>
  <si>
    <t>blank substraction and correction</t>
  </si>
  <si>
    <t>LUDOX</t>
  </si>
  <si>
    <t>H2O</t>
  </si>
  <si>
    <t>Mean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</si>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</sst>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0"/>
      <name val="Arial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1" fillId="4" borderId="0" xfId="0" applyFont="1" applyFill="1"/>
    <xf numFmtId="0" fontId="2" fillId="4" borderId="0" xfId="0" applyFont="1" applyFill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2" borderId="3" xfId="1" applyFont="1" applyFill="1" applyBorder="1" applyAlignment="1">
      <alignment horizontal="center" vertical="center" wrapText="1"/>
    </xf>
    <xf numFmtId="0" fontId="7" fillId="13" borderId="3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7" fillId="15" borderId="3" xfId="1" applyFont="1" applyFill="1" applyBorder="1" applyAlignment="1">
      <alignment horizontal="center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FITC Standard Curve</a:t>
            </a:r>
          </a:p>
        </c:rich>
      </c:tx>
      <c:layout>
        <c:manualLayout>
          <c:xMode val="edge"/>
          <c:yMode val="edge"/>
          <c:x val="0.4039374565358817"/>
          <c:y val="2.777774927971137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errBars>
            <c:errDir val="x"/>
            <c:errBarType val="both"/>
            <c:errValType val="fixedVal"/>
            <c:noEndCap val="0"/>
            <c:val val="1"/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'FITC standard curve'!$B$7:$M$7</c:f>
                <c:numCache>
                  <c:formatCode>General</c:formatCode>
                  <c:ptCount val="12"/>
                  <c:pt idx="0">
                    <c:v>199.07871140162962</c:v>
                  </c:pt>
                  <c:pt idx="1">
                    <c:v>292.1015805046822</c:v>
                  </c:pt>
                  <c:pt idx="2">
                    <c:v>70.621054462060627</c:v>
                  </c:pt>
                  <c:pt idx="3">
                    <c:v>41.801116412523399</c:v>
                  </c:pt>
                  <c:pt idx="4">
                    <c:v>9.9121138007995047</c:v>
                  </c:pt>
                  <c:pt idx="5">
                    <c:v>22.315913604421397</c:v>
                  </c:pt>
                  <c:pt idx="6">
                    <c:v>1.8257418583505538</c:v>
                  </c:pt>
                  <c:pt idx="7">
                    <c:v>12.311918344975057</c:v>
                  </c:pt>
                  <c:pt idx="8">
                    <c:v>6.6520673478250352</c:v>
                  </c:pt>
                  <c:pt idx="9">
                    <c:v>2.6299556396765835</c:v>
                  </c:pt>
                  <c:pt idx="10">
                    <c:v>1.2583057392117916</c:v>
                  </c:pt>
                  <c:pt idx="11">
                    <c:v>0.5</c:v>
                  </c:pt>
                </c:numCache>
              </c:numRef>
            </c:plus>
            <c:minus>
              <c:numRef>
                <c:f>'FITC standard curve'!$B$7:$M$7</c:f>
                <c:numCache>
                  <c:formatCode>General</c:formatCode>
                  <c:ptCount val="12"/>
                  <c:pt idx="0">
                    <c:v>199.07871140162962</c:v>
                  </c:pt>
                  <c:pt idx="1">
                    <c:v>292.1015805046822</c:v>
                  </c:pt>
                  <c:pt idx="2">
                    <c:v>70.621054462060627</c:v>
                  </c:pt>
                  <c:pt idx="3">
                    <c:v>41.801116412523399</c:v>
                  </c:pt>
                  <c:pt idx="4">
                    <c:v>9.9121138007995047</c:v>
                  </c:pt>
                  <c:pt idx="5">
                    <c:v>22.315913604421397</c:v>
                  </c:pt>
                  <c:pt idx="6">
                    <c:v>1.8257418583505538</c:v>
                  </c:pt>
                  <c:pt idx="7">
                    <c:v>12.311918344975057</c:v>
                  </c:pt>
                  <c:pt idx="8">
                    <c:v>6.6520673478250352</c:v>
                  </c:pt>
                  <c:pt idx="9">
                    <c:v>2.6299556396765835</c:v>
                  </c:pt>
                  <c:pt idx="10">
                    <c:v>1.2583057392117916</c:v>
                  </c:pt>
                  <c:pt idx="11">
                    <c:v>0.5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'FITC standard curve'!$B$1:$M$1</c:f>
              <c:numCache>
                <c:formatCode>General</c:formatCode>
                <c:ptCount val="12"/>
                <c:pt idx="0" formatCode="0.0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7.8125</c:v>
                </c:pt>
                <c:pt idx="6">
                  <c:v>3.90625</c:v>
                </c:pt>
                <c:pt idx="7">
                  <c:v>1.953125</c:v>
                </c:pt>
                <c:pt idx="8">
                  <c:v>0.9765625</c:v>
                </c:pt>
                <c:pt idx="9">
                  <c:v>0.48828125</c:v>
                </c:pt>
                <c:pt idx="10">
                  <c:v>0.244140625</c:v>
                </c:pt>
                <c:pt idx="11">
                  <c:v>0</c:v>
                </c:pt>
              </c:numCache>
            </c:numRef>
          </c:xVal>
          <c:yVal>
            <c:numRef>
              <c:f>'FITC standard curve'!$B$6:$M$6</c:f>
              <c:numCache>
                <c:formatCode>General</c:formatCode>
                <c:ptCount val="12"/>
                <c:pt idx="0">
                  <c:v>3518.5</c:v>
                </c:pt>
                <c:pt idx="1">
                  <c:v>1756</c:v>
                </c:pt>
                <c:pt idx="2">
                  <c:v>920</c:v>
                </c:pt>
                <c:pt idx="3">
                  <c:v>517</c:v>
                </c:pt>
                <c:pt idx="4">
                  <c:v>292.75</c:v>
                </c:pt>
                <c:pt idx="5">
                  <c:v>131</c:v>
                </c:pt>
                <c:pt idx="6">
                  <c:v>77</c:v>
                </c:pt>
                <c:pt idx="7">
                  <c:v>54.75</c:v>
                </c:pt>
                <c:pt idx="8">
                  <c:v>24.75</c:v>
                </c:pt>
                <c:pt idx="9">
                  <c:v>17.75</c:v>
                </c:pt>
                <c:pt idx="10">
                  <c:v>20.25</c:v>
                </c:pt>
                <c:pt idx="11">
                  <c:v>13.25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12-40CC-985C-1B0942030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994728"/>
        <c:axId val="1"/>
      </c:scatterChart>
      <c:valAx>
        <c:axId val="318994728"/>
        <c:scaling>
          <c:orientation val="minMax"/>
          <c:max val="250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FITC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1554712012789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94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'cell measurement'!$B$15:$B$16</c:f>
              <c:strCache>
                <c:ptCount val="2"/>
                <c:pt idx="0">
                  <c:v>positive control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572A7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measurement'!$B$17:$B$23</c:f>
              <c:numCache>
                <c:formatCode>General</c:formatCode>
                <c:ptCount val="7"/>
                <c:pt idx="0">
                  <c:v>3.4316326530612243E-2</c:v>
                </c:pt>
                <c:pt idx="1">
                  <c:v>5.4544897959183665E-2</c:v>
                </c:pt>
                <c:pt idx="2">
                  <c:v>9.6687755102040793E-2</c:v>
                </c:pt>
                <c:pt idx="3">
                  <c:v>0.18097346938775505</c:v>
                </c:pt>
                <c:pt idx="4">
                  <c:v>0.22648775510204075</c:v>
                </c:pt>
                <c:pt idx="5">
                  <c:v>0.26863061224489787</c:v>
                </c:pt>
                <c:pt idx="6">
                  <c:v>0.27200204081632645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9-43E7-85B8-430E07B05F9B}"/>
            </c:ext>
          </c:extLst>
        </c:ser>
        <c:ser>
          <c:idx val="1"/>
          <c:order val="1"/>
          <c:tx>
            <c:strRef>
              <c:f>'cell measurement'!$C$15:$C$16</c:f>
              <c:strCache>
                <c:ptCount val="2"/>
                <c:pt idx="0">
                  <c:v>positive control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pPr>
              <a:solidFill>
                <a:srgbClr val="AA4643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measurement'!$C$17:$C$23</c:f>
              <c:numCache>
                <c:formatCode>General</c:formatCode>
                <c:ptCount val="7"/>
                <c:pt idx="0">
                  <c:v>3.4316326530612243E-2</c:v>
                </c:pt>
                <c:pt idx="1">
                  <c:v>7.1402040816326506E-2</c:v>
                </c:pt>
                <c:pt idx="2">
                  <c:v>0.1556877551020408</c:v>
                </c:pt>
                <c:pt idx="3">
                  <c:v>0.19614489795918363</c:v>
                </c:pt>
                <c:pt idx="4">
                  <c:v>0.24334489795918363</c:v>
                </c:pt>
                <c:pt idx="5">
                  <c:v>0.27031632653061216</c:v>
                </c:pt>
                <c:pt idx="6">
                  <c:v>0.29897346938775504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9-43E7-85B8-430E07B05F9B}"/>
            </c:ext>
          </c:extLst>
        </c:ser>
        <c:ser>
          <c:idx val="2"/>
          <c:order val="2"/>
          <c:tx>
            <c:strRef>
              <c:f>'cell measurement'!$D$15:$D$16</c:f>
              <c:strCache>
                <c:ptCount val="2"/>
                <c:pt idx="0">
                  <c:v>negative control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pPr>
              <a:solidFill>
                <a:srgbClr val="89A54E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measurement'!$D$17:$D$23</c:f>
              <c:numCache>
                <c:formatCode>General</c:formatCode>
                <c:ptCount val="7"/>
                <c:pt idx="0">
                  <c:v>3.9373469387755107E-2</c:v>
                </c:pt>
                <c:pt idx="1">
                  <c:v>7.4773469387755087E-2</c:v>
                </c:pt>
                <c:pt idx="2">
                  <c:v>0.18603061224489792</c:v>
                </c:pt>
                <c:pt idx="3">
                  <c:v>0.21300204081632645</c:v>
                </c:pt>
                <c:pt idx="4">
                  <c:v>0.25851632653061224</c:v>
                </c:pt>
                <c:pt idx="5">
                  <c:v>0.27705918367346932</c:v>
                </c:pt>
                <c:pt idx="6">
                  <c:v>0.30403061224489791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9-43E7-85B8-430E07B05F9B}"/>
            </c:ext>
          </c:extLst>
        </c:ser>
        <c:ser>
          <c:idx val="3"/>
          <c:order val="3"/>
          <c:tx>
            <c:strRef>
              <c:f>'cell measurement'!$E$15:$E$16</c:f>
              <c:strCache>
                <c:ptCount val="2"/>
                <c:pt idx="0">
                  <c:v>negative control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71588F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measurement'!$E$17:$E$23</c:f>
              <c:numCache>
                <c:formatCode>General</c:formatCode>
                <c:ptCount val="7"/>
                <c:pt idx="0">
                  <c:v>3.6002040816326526E-2</c:v>
                </c:pt>
                <c:pt idx="1">
                  <c:v>7.8144897959183654E-2</c:v>
                </c:pt>
                <c:pt idx="2">
                  <c:v>0.19277346938775508</c:v>
                </c:pt>
                <c:pt idx="3">
                  <c:v>0.20794489795918364</c:v>
                </c:pt>
                <c:pt idx="4">
                  <c:v>0.25008775510204079</c:v>
                </c:pt>
                <c:pt idx="5">
                  <c:v>0.29391632653061217</c:v>
                </c:pt>
                <c:pt idx="6">
                  <c:v>0.33437346938775503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9-43E7-85B8-430E07B05F9B}"/>
            </c:ext>
          </c:extLst>
        </c:ser>
        <c:ser>
          <c:idx val="4"/>
          <c:order val="4"/>
          <c:tx>
            <c:strRef>
              <c:f>'cell measurement'!$F$15:$F$16</c:f>
              <c:strCache>
                <c:ptCount val="2"/>
                <c:pt idx="0">
                  <c:v>device 1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measurement'!$F$17:$F$23</c:f>
              <c:numCache>
                <c:formatCode>General</c:formatCode>
                <c:ptCount val="7"/>
                <c:pt idx="0">
                  <c:v>3.2630612244897952E-2</c:v>
                </c:pt>
                <c:pt idx="1">
                  <c:v>4.105918367346939E-2</c:v>
                </c:pt>
                <c:pt idx="2">
                  <c:v>6.1287755102040813E-2</c:v>
                </c:pt>
                <c:pt idx="3">
                  <c:v>6.8030612244897939E-2</c:v>
                </c:pt>
                <c:pt idx="4">
                  <c:v>6.9716326530612216E-2</c:v>
                </c:pt>
                <c:pt idx="5">
                  <c:v>8.3202040816326525E-2</c:v>
                </c:pt>
                <c:pt idx="6">
                  <c:v>0.10005918367346936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49-43E7-85B8-430E07B05F9B}"/>
            </c:ext>
          </c:extLst>
        </c:ser>
        <c:ser>
          <c:idx val="5"/>
          <c:order val="5"/>
          <c:tx>
            <c:strRef>
              <c:f>'cell measurement'!$G$15:$G$16</c:f>
              <c:strCache>
                <c:ptCount val="2"/>
                <c:pt idx="0">
                  <c:v>device 1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measurement'!$G$17:$G$23</c:f>
              <c:numCache>
                <c:formatCode>General</c:formatCode>
                <c:ptCount val="7"/>
                <c:pt idx="0">
                  <c:v>2.7573469387755095E-2</c:v>
                </c:pt>
                <c:pt idx="1">
                  <c:v>4.7802040816326517E-2</c:v>
                </c:pt>
                <c:pt idx="2">
                  <c:v>5.7916326530612239E-2</c:v>
                </c:pt>
                <c:pt idx="3">
                  <c:v>6.6344897959183677E-2</c:v>
                </c:pt>
                <c:pt idx="4">
                  <c:v>7.4773469387755087E-2</c:v>
                </c:pt>
                <c:pt idx="5">
                  <c:v>9.331632653061224E-2</c:v>
                </c:pt>
                <c:pt idx="6">
                  <c:v>0.11354489795918367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49-43E7-85B8-430E07B05F9B}"/>
            </c:ext>
          </c:extLst>
        </c:ser>
        <c:ser>
          <c:idx val="6"/>
          <c:order val="6"/>
          <c:tx>
            <c:strRef>
              <c:f>'cell measurement'!$H$15:$H$16</c:f>
              <c:strCache>
                <c:ptCount val="2"/>
                <c:pt idx="0">
                  <c:v>device 2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pPr>
              <a:solidFill>
                <a:srgbClr val="93A9CF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measurement'!$H$17:$H$23</c:f>
              <c:numCache>
                <c:formatCode>General</c:formatCode>
                <c:ptCount val="7"/>
                <c:pt idx="0">
                  <c:v>3.6002040816326526E-2</c:v>
                </c:pt>
                <c:pt idx="1">
                  <c:v>7.3087755102040797E-2</c:v>
                </c:pt>
                <c:pt idx="2">
                  <c:v>0.1641163265306122</c:v>
                </c:pt>
                <c:pt idx="3">
                  <c:v>0.20963061224489793</c:v>
                </c:pt>
                <c:pt idx="4">
                  <c:v>0.23323061224489791</c:v>
                </c:pt>
                <c:pt idx="5">
                  <c:v>0.27031632653061216</c:v>
                </c:pt>
                <c:pt idx="6">
                  <c:v>0.29223061224489788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49-43E7-85B8-430E07B05F9B}"/>
            </c:ext>
          </c:extLst>
        </c:ser>
        <c:ser>
          <c:idx val="7"/>
          <c:order val="7"/>
          <c:tx>
            <c:strRef>
              <c:f>'cell measurement'!$I$15:$I$16</c:f>
              <c:strCache>
                <c:ptCount val="2"/>
                <c:pt idx="0">
                  <c:v>device 2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pPr>
              <a:solidFill>
                <a:srgbClr val="D19392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measurement'!$I$17:$I$23</c:f>
              <c:numCache>
                <c:formatCode>General</c:formatCode>
                <c:ptCount val="7"/>
                <c:pt idx="0">
                  <c:v>3.7687755102040817E-2</c:v>
                </c:pt>
                <c:pt idx="1">
                  <c:v>7.8144897959183654E-2</c:v>
                </c:pt>
                <c:pt idx="2">
                  <c:v>0.16917346938775504</c:v>
                </c:pt>
                <c:pt idx="3">
                  <c:v>0.20963061224489793</c:v>
                </c:pt>
                <c:pt idx="4">
                  <c:v>0.23828775510204078</c:v>
                </c:pt>
                <c:pt idx="5">
                  <c:v>0.27031632653061216</c:v>
                </c:pt>
                <c:pt idx="6">
                  <c:v>0.31414489795918366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49-43E7-85B8-430E07B05F9B}"/>
            </c:ext>
          </c:extLst>
        </c:ser>
        <c:ser>
          <c:idx val="8"/>
          <c:order val="8"/>
          <c:tx>
            <c:strRef>
              <c:f>'cell measurement'!$J$15:$J$16</c:f>
              <c:strCache>
                <c:ptCount val="2"/>
                <c:pt idx="0">
                  <c:v>device 3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pPr>
              <a:solidFill>
                <a:srgbClr val="B9CD96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measurement'!$J$17:$J$23</c:f>
              <c:numCache>
                <c:formatCode>General</c:formatCode>
                <c:ptCount val="7"/>
                <c:pt idx="0">
                  <c:v>3.7687755102040817E-2</c:v>
                </c:pt>
                <c:pt idx="1">
                  <c:v>8.3202040816326525E-2</c:v>
                </c:pt>
                <c:pt idx="2">
                  <c:v>0.1894020408163265</c:v>
                </c:pt>
                <c:pt idx="3">
                  <c:v>0.23154489795918362</c:v>
                </c:pt>
                <c:pt idx="4">
                  <c:v>0.28885918367346936</c:v>
                </c:pt>
                <c:pt idx="5">
                  <c:v>0.30234489795918362</c:v>
                </c:pt>
                <c:pt idx="6">
                  <c:v>0.30403061224489791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49-43E7-85B8-430E07B05F9B}"/>
            </c:ext>
          </c:extLst>
        </c:ser>
        <c:ser>
          <c:idx val="9"/>
          <c:order val="9"/>
          <c:tx>
            <c:strRef>
              <c:f>'cell measurement'!$K$15:$K$16</c:f>
              <c:strCache>
                <c:ptCount val="2"/>
                <c:pt idx="0">
                  <c:v>device 3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pPr>
              <a:solidFill>
                <a:srgbClr val="A99BBD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'cell measurement'!$A$17:$A$23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measurement'!$K$17:$K$23</c:f>
              <c:numCache>
                <c:formatCode>General</c:formatCode>
                <c:ptCount val="7"/>
                <c:pt idx="0">
                  <c:v>4.105918367346939E-2</c:v>
                </c:pt>
                <c:pt idx="1">
                  <c:v>9.1630612244897949E-2</c:v>
                </c:pt>
                <c:pt idx="2">
                  <c:v>0.19108775510204079</c:v>
                </c:pt>
                <c:pt idx="3">
                  <c:v>0.22985918367346933</c:v>
                </c:pt>
                <c:pt idx="4">
                  <c:v>0.30403061224489791</c:v>
                </c:pt>
                <c:pt idx="5">
                  <c:v>0.32763061224489787</c:v>
                </c:pt>
                <c:pt idx="6">
                  <c:v>0.33437346938775503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49-43E7-85B8-430E07B05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680448"/>
        <c:axId val="1"/>
      </c:lineChart>
      <c:catAx>
        <c:axId val="3186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Abs600 (AU)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18680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082324490060317"/>
          <c:y val="0.195822454308094"/>
          <c:w val="0.34186510050046304"/>
          <c:h val="0.6266318537859008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'cell measurement'!$B$41:$B$42</c:f>
              <c:strCache>
                <c:ptCount val="2"/>
                <c:pt idx="0">
                  <c:v>positive control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572A7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measurement'!$B$43:$B$49</c:f>
              <c:numCache>
                <c:formatCode>General</c:formatCode>
                <c:ptCount val="7"/>
                <c:pt idx="0">
                  <c:v>0.1428571428571459</c:v>
                </c:pt>
                <c:pt idx="1">
                  <c:v>10.142857142857146</c:v>
                </c:pt>
                <c:pt idx="2">
                  <c:v>49.142857142857146</c:v>
                </c:pt>
                <c:pt idx="3">
                  <c:v>87.142857142857139</c:v>
                </c:pt>
                <c:pt idx="4">
                  <c:v>117.14285714285714</c:v>
                </c:pt>
                <c:pt idx="5">
                  <c:v>136.14285714285714</c:v>
                </c:pt>
                <c:pt idx="6">
                  <c:v>123.14285714285714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5-461C-A5F2-B91D6BEE96D6}"/>
            </c:ext>
          </c:extLst>
        </c:ser>
        <c:ser>
          <c:idx val="1"/>
          <c:order val="1"/>
          <c:tx>
            <c:strRef>
              <c:f>'cell measurement'!$C$41:$C$42</c:f>
              <c:strCache>
                <c:ptCount val="2"/>
                <c:pt idx="0">
                  <c:v>positive control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pPr>
              <a:solidFill>
                <a:srgbClr val="AA4643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measurement'!$C$43:$C$49</c:f>
              <c:numCache>
                <c:formatCode>General</c:formatCode>
                <c:ptCount val="7"/>
                <c:pt idx="0">
                  <c:v>-2.8571428571428541</c:v>
                </c:pt>
                <c:pt idx="1">
                  <c:v>15.142857142857146</c:v>
                </c:pt>
                <c:pt idx="2">
                  <c:v>65.142857142857139</c:v>
                </c:pt>
                <c:pt idx="3">
                  <c:v>91.142857142857139</c:v>
                </c:pt>
                <c:pt idx="4">
                  <c:v>106.14285714285714</c:v>
                </c:pt>
                <c:pt idx="5">
                  <c:v>129.14285714285714</c:v>
                </c:pt>
                <c:pt idx="6">
                  <c:v>131.14285714285714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5-461C-A5F2-B91D6BEE96D6}"/>
            </c:ext>
          </c:extLst>
        </c:ser>
        <c:ser>
          <c:idx val="2"/>
          <c:order val="2"/>
          <c:tx>
            <c:strRef>
              <c:f>'cell measurement'!$D$41:$D$42</c:f>
              <c:strCache>
                <c:ptCount val="2"/>
                <c:pt idx="0">
                  <c:v>negative control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pPr>
              <a:solidFill>
                <a:srgbClr val="89A54E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measurement'!$D$43:$D$49</c:f>
              <c:numCache>
                <c:formatCode>General</c:formatCode>
                <c:ptCount val="7"/>
                <c:pt idx="0">
                  <c:v>0.1428571428571459</c:v>
                </c:pt>
                <c:pt idx="1">
                  <c:v>-5.8571428571428541</c:v>
                </c:pt>
                <c:pt idx="2">
                  <c:v>-7.8571428571428541</c:v>
                </c:pt>
                <c:pt idx="3">
                  <c:v>-4.8571428571428541</c:v>
                </c:pt>
                <c:pt idx="4">
                  <c:v>-3.8571428571428541</c:v>
                </c:pt>
                <c:pt idx="5">
                  <c:v>-1.8571428571428541</c:v>
                </c:pt>
                <c:pt idx="6">
                  <c:v>-0.8571428571428541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D5-461C-A5F2-B91D6BEE96D6}"/>
            </c:ext>
          </c:extLst>
        </c:ser>
        <c:ser>
          <c:idx val="3"/>
          <c:order val="3"/>
          <c:tx>
            <c:strRef>
              <c:f>'cell measurement'!$E$41:$E$42</c:f>
              <c:strCache>
                <c:ptCount val="2"/>
                <c:pt idx="0">
                  <c:v>negative control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71588F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measurement'!$E$43:$E$49</c:f>
              <c:numCache>
                <c:formatCode>General</c:formatCode>
                <c:ptCount val="7"/>
                <c:pt idx="0">
                  <c:v>-3.8571428571428541</c:v>
                </c:pt>
                <c:pt idx="1">
                  <c:v>-6.8571428571428541</c:v>
                </c:pt>
                <c:pt idx="2">
                  <c:v>-3.8571428571428541</c:v>
                </c:pt>
                <c:pt idx="3">
                  <c:v>-0.8571428571428541</c:v>
                </c:pt>
                <c:pt idx="4">
                  <c:v>0.1428571428571459</c:v>
                </c:pt>
                <c:pt idx="5">
                  <c:v>-2.8571428571428541</c:v>
                </c:pt>
                <c:pt idx="6">
                  <c:v>3.1428571428571459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D5-461C-A5F2-B91D6BEE96D6}"/>
            </c:ext>
          </c:extLst>
        </c:ser>
        <c:ser>
          <c:idx val="4"/>
          <c:order val="4"/>
          <c:tx>
            <c:strRef>
              <c:f>'cell measurement'!$F$41:$F$42</c:f>
              <c:strCache>
                <c:ptCount val="2"/>
                <c:pt idx="0">
                  <c:v>device 1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measurement'!$F$43:$F$49</c:f>
              <c:numCache>
                <c:formatCode>General</c:formatCode>
                <c:ptCount val="7"/>
                <c:pt idx="0">
                  <c:v>11.142857142857146</c:v>
                </c:pt>
                <c:pt idx="1">
                  <c:v>41.142857142857146</c:v>
                </c:pt>
                <c:pt idx="2">
                  <c:v>70.142857142857139</c:v>
                </c:pt>
                <c:pt idx="3">
                  <c:v>106.14285714285714</c:v>
                </c:pt>
                <c:pt idx="4">
                  <c:v>128.14285714285714</c:v>
                </c:pt>
                <c:pt idx="5">
                  <c:v>127.14285714285714</c:v>
                </c:pt>
                <c:pt idx="6">
                  <c:v>190.14285714285714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D5-461C-A5F2-B91D6BEE96D6}"/>
            </c:ext>
          </c:extLst>
        </c:ser>
        <c:ser>
          <c:idx val="5"/>
          <c:order val="5"/>
          <c:tx>
            <c:strRef>
              <c:f>'cell measurement'!$G$41:$G$42</c:f>
              <c:strCache>
                <c:ptCount val="2"/>
                <c:pt idx="0">
                  <c:v>device 1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measurement'!$G$43:$G$49</c:f>
              <c:numCache>
                <c:formatCode>General</c:formatCode>
                <c:ptCount val="7"/>
                <c:pt idx="0">
                  <c:v>11.142857142857146</c:v>
                </c:pt>
                <c:pt idx="1">
                  <c:v>44.142857142857146</c:v>
                </c:pt>
                <c:pt idx="2">
                  <c:v>74.142857142857139</c:v>
                </c:pt>
                <c:pt idx="3">
                  <c:v>107.14285714285714</c:v>
                </c:pt>
                <c:pt idx="4">
                  <c:v>125.14285714285714</c:v>
                </c:pt>
                <c:pt idx="5">
                  <c:v>157.14285714285714</c:v>
                </c:pt>
                <c:pt idx="6">
                  <c:v>199.14285714285714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D5-461C-A5F2-B91D6BEE96D6}"/>
            </c:ext>
          </c:extLst>
        </c:ser>
        <c:ser>
          <c:idx val="6"/>
          <c:order val="6"/>
          <c:tx>
            <c:strRef>
              <c:f>'cell measurement'!$H$41:$H$42</c:f>
              <c:strCache>
                <c:ptCount val="2"/>
                <c:pt idx="0">
                  <c:v>device 2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pPr>
              <a:solidFill>
                <a:srgbClr val="93A9CF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measurement'!$H$43:$H$49</c:f>
              <c:numCache>
                <c:formatCode>General</c:formatCode>
                <c:ptCount val="7"/>
                <c:pt idx="0">
                  <c:v>-0.8571428571428541</c:v>
                </c:pt>
                <c:pt idx="1">
                  <c:v>13.142857142857146</c:v>
                </c:pt>
                <c:pt idx="2">
                  <c:v>51.142857142857146</c:v>
                </c:pt>
                <c:pt idx="3">
                  <c:v>100.14285714285714</c:v>
                </c:pt>
                <c:pt idx="4">
                  <c:v>92.142857142857139</c:v>
                </c:pt>
                <c:pt idx="5">
                  <c:v>125.14285714285714</c:v>
                </c:pt>
                <c:pt idx="6">
                  <c:v>130.14285714285714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D5-461C-A5F2-B91D6BEE96D6}"/>
            </c:ext>
          </c:extLst>
        </c:ser>
        <c:ser>
          <c:idx val="7"/>
          <c:order val="7"/>
          <c:tx>
            <c:strRef>
              <c:f>'cell measurement'!$I$41:$I$42</c:f>
              <c:strCache>
                <c:ptCount val="2"/>
                <c:pt idx="0">
                  <c:v>device 2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pPr>
              <a:solidFill>
                <a:srgbClr val="D19392"/>
              </a:solidFill>
              <a:ln>
                <a:solidFill>
                  <a:srgbClr val="FEA746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measurement'!$I$43:$I$49</c:f>
              <c:numCache>
                <c:formatCode>General</c:formatCode>
                <c:ptCount val="7"/>
                <c:pt idx="0">
                  <c:v>0.1428571428571459</c:v>
                </c:pt>
                <c:pt idx="1">
                  <c:v>19.142857142857146</c:v>
                </c:pt>
                <c:pt idx="2">
                  <c:v>73.142857142857139</c:v>
                </c:pt>
                <c:pt idx="3">
                  <c:v>97.142857142857139</c:v>
                </c:pt>
                <c:pt idx="4">
                  <c:v>136.14285714285714</c:v>
                </c:pt>
                <c:pt idx="5">
                  <c:v>126.14285714285714</c:v>
                </c:pt>
                <c:pt idx="6">
                  <c:v>153.14285714285714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D5-461C-A5F2-B91D6BEE96D6}"/>
            </c:ext>
          </c:extLst>
        </c:ser>
        <c:ser>
          <c:idx val="8"/>
          <c:order val="8"/>
          <c:tx>
            <c:strRef>
              <c:f>'cell measurement'!$J$41:$J$42</c:f>
              <c:strCache>
                <c:ptCount val="2"/>
                <c:pt idx="0">
                  <c:v>device 3</c:v>
                </c:pt>
                <c:pt idx="1">
                  <c:v>replicate 1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pPr>
              <a:solidFill>
                <a:srgbClr val="B9CD96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measurement'!$J$43:$J$49</c:f>
              <c:numCache>
                <c:formatCode>General</c:formatCode>
                <c:ptCount val="7"/>
                <c:pt idx="0">
                  <c:v>-1.8571428571428541</c:v>
                </c:pt>
                <c:pt idx="1">
                  <c:v>-2.8571428571428541</c:v>
                </c:pt>
                <c:pt idx="2">
                  <c:v>1.1428571428571459</c:v>
                </c:pt>
                <c:pt idx="3">
                  <c:v>2.1428571428571459</c:v>
                </c:pt>
                <c:pt idx="4">
                  <c:v>3.1428571428571459</c:v>
                </c:pt>
                <c:pt idx="5">
                  <c:v>-2.8571428571428541</c:v>
                </c:pt>
                <c:pt idx="6">
                  <c:v>2.1428571428571459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DD5-461C-A5F2-B91D6BEE96D6}"/>
            </c:ext>
          </c:extLst>
        </c:ser>
        <c:ser>
          <c:idx val="9"/>
          <c:order val="9"/>
          <c:tx>
            <c:strRef>
              <c:f>'cell measurement'!$K$41:$K$42</c:f>
              <c:strCache>
                <c:ptCount val="2"/>
                <c:pt idx="0">
                  <c:v>device 3</c:v>
                </c:pt>
                <c:pt idx="1">
                  <c:v>replicate 2</c:v>
                </c:pt>
              </c:strCache>
            </c:strRef>
          </c:tx>
          <c:spPr>
            <a:ln w="25400">
              <a:solidFill>
                <a:srgbClr val="63AAFE"/>
              </a:solidFill>
              <a:prstDash val="solid"/>
            </a:ln>
          </c:spPr>
          <c:marker>
            <c:spPr>
              <a:solidFill>
                <a:srgbClr val="A99BBD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cat>
            <c:strRef>
              <c:f>'cell measurement'!$A$43:$A$49</c:f>
              <c:strCache>
                <c:ptCount val="7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</c:strCache>
            </c:strRef>
          </c:cat>
          <c:val>
            <c:numRef>
              <c:f>'cell measurement'!$K$43:$K$49</c:f>
              <c:numCache>
                <c:formatCode>General</c:formatCode>
                <c:ptCount val="7"/>
                <c:pt idx="0">
                  <c:v>-1.8571428571428541</c:v>
                </c:pt>
                <c:pt idx="1">
                  <c:v>-0.8571428571428541</c:v>
                </c:pt>
                <c:pt idx="2">
                  <c:v>-2.8571428571428541</c:v>
                </c:pt>
                <c:pt idx="3">
                  <c:v>3.1428571428571459</c:v>
                </c:pt>
                <c:pt idx="4">
                  <c:v>4.1428571428571459</c:v>
                </c:pt>
                <c:pt idx="5">
                  <c:v>6.1428571428571459</c:v>
                </c:pt>
                <c:pt idx="6">
                  <c:v>5.1428571428571459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D5-461C-A5F2-B91D6BEE9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683728"/>
        <c:axId val="1"/>
      </c:lineChart>
      <c:catAx>
        <c:axId val="3186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 (AU)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18683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022702670640749"/>
          <c:y val="0.26785755947173268"/>
          <c:w val="0.26412459035840863"/>
          <c:h val="0.476191309419655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measurement'!$A$69</c:f>
              <c:strCache>
                <c:ptCount val="1"/>
                <c:pt idx="0">
                  <c:v>0 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measurement'!$G$69:$K$69</c:f>
                <c:numCache>
                  <c:formatCode>General</c:formatCode>
                  <c:ptCount val="5"/>
                  <c:pt idx="0">
                    <c:v>61.816649916397559</c:v>
                  </c:pt>
                  <c:pt idx="1">
                    <c:v>78.322712728906026</c:v>
                  </c:pt>
                  <c:pt idx="2">
                    <c:v>44.286376758939667</c:v>
                  </c:pt>
                  <c:pt idx="3">
                    <c:v>19.51524166582929</c:v>
                  </c:pt>
                  <c:pt idx="4">
                    <c:v>2.8611043499855113</c:v>
                  </c:pt>
                </c:numCache>
              </c:numRef>
            </c:plus>
            <c:minus>
              <c:numRef>
                <c:f>'cell measurement'!$G$69:$K$69</c:f>
                <c:numCache>
                  <c:formatCode>General</c:formatCode>
                  <c:ptCount val="5"/>
                  <c:pt idx="0">
                    <c:v>61.816649916397559</c:v>
                  </c:pt>
                  <c:pt idx="1">
                    <c:v>78.322712728906026</c:v>
                  </c:pt>
                  <c:pt idx="2">
                    <c:v>44.286376758939667</c:v>
                  </c:pt>
                  <c:pt idx="3">
                    <c:v>19.51524166582929</c:v>
                  </c:pt>
                  <c:pt idx="4">
                    <c:v>2.8611043499855113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measurement'!$B$69:$F$69</c:f>
              <c:numCache>
                <c:formatCode>General</c:formatCode>
                <c:ptCount val="5"/>
                <c:pt idx="0">
                  <c:v>-39.54802259886997</c:v>
                </c:pt>
                <c:pt idx="1">
                  <c:v>-51.754262337510518</c:v>
                </c:pt>
                <c:pt idx="2">
                  <c:v>372.79996810033992</c:v>
                </c:pt>
                <c:pt idx="3">
                  <c:v>-10.008814421385766</c:v>
                </c:pt>
                <c:pt idx="4">
                  <c:v>-47.253982573654724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8-45C1-97F4-3A38253F60F0}"/>
            </c:ext>
          </c:extLst>
        </c:ser>
        <c:ser>
          <c:idx val="1"/>
          <c:order val="1"/>
          <c:tx>
            <c:strRef>
              <c:f>'cell measurement'!$A$70</c:f>
              <c:strCache>
                <c:ptCount val="1"/>
                <c:pt idx="0">
                  <c:v>1 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measurement'!$G$70:$K$70</c:f>
                <c:numCache>
                  <c:formatCode>General</c:formatCode>
                  <c:ptCount val="5"/>
                  <c:pt idx="0">
                    <c:v>18.47280662936177</c:v>
                  </c:pt>
                  <c:pt idx="1">
                    <c:v>6.6589993675899297</c:v>
                  </c:pt>
                  <c:pt idx="2">
                    <c:v>55.569093801576152</c:v>
                  </c:pt>
                  <c:pt idx="3">
                    <c:v>46.063206055085239</c:v>
                  </c:pt>
                  <c:pt idx="4">
                    <c:v>17.667408288536841</c:v>
                  </c:pt>
                </c:numCache>
              </c:numRef>
            </c:plus>
            <c:minus>
              <c:numRef>
                <c:f>'cell measurement'!$G$70:$K$70</c:f>
                <c:numCache>
                  <c:formatCode>General</c:formatCode>
                  <c:ptCount val="5"/>
                  <c:pt idx="0">
                    <c:v>18.47280662936177</c:v>
                  </c:pt>
                  <c:pt idx="1">
                    <c:v>6.6589993675899297</c:v>
                  </c:pt>
                  <c:pt idx="2">
                    <c:v>55.569093801576152</c:v>
                  </c:pt>
                  <c:pt idx="3">
                    <c:v>46.063206055085239</c:v>
                  </c:pt>
                  <c:pt idx="4">
                    <c:v>17.667408288536841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measurement'!$B$70:$F$70</c:f>
              <c:numCache>
                <c:formatCode>General</c:formatCode>
                <c:ptCount val="5"/>
                <c:pt idx="0">
                  <c:v>199.01652528018775</c:v>
                </c:pt>
                <c:pt idx="1">
                  <c:v>-83.040455809400243</c:v>
                </c:pt>
                <c:pt idx="2">
                  <c:v>962.74459159437129</c:v>
                </c:pt>
                <c:pt idx="3">
                  <c:v>212.39457467756358</c:v>
                </c:pt>
                <c:pt idx="4">
                  <c:v>-21.847072811016325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98-45C1-97F4-3A38253F60F0}"/>
            </c:ext>
          </c:extLst>
        </c:ser>
        <c:ser>
          <c:idx val="2"/>
          <c:order val="2"/>
          <c:tx>
            <c:strRef>
              <c:f>'cell measurement'!$A$71</c:f>
              <c:strCache>
                <c:ptCount val="1"/>
                <c:pt idx="0">
                  <c:v>2 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measurement'!$G$71:$K$71</c:f>
                <c:numCache>
                  <c:formatCode>General</c:formatCode>
                  <c:ptCount val="5"/>
                  <c:pt idx="0">
                    <c:v>63.529011110494331</c:v>
                  </c:pt>
                  <c:pt idx="1">
                    <c:v>15.716912824477594</c:v>
                  </c:pt>
                  <c:pt idx="2">
                    <c:v>95.945851873066786</c:v>
                  </c:pt>
                  <c:pt idx="3">
                    <c:v>85.367963454804965</c:v>
                  </c:pt>
                  <c:pt idx="4">
                    <c:v>14.839357778173182</c:v>
                  </c:pt>
                </c:numCache>
              </c:numRef>
            </c:plus>
            <c:minus>
              <c:numRef>
                <c:f>'cell measurement'!$G$71:$K$71</c:f>
                <c:numCache>
                  <c:formatCode>General</c:formatCode>
                  <c:ptCount val="5"/>
                  <c:pt idx="0">
                    <c:v>63.529011110494331</c:v>
                  </c:pt>
                  <c:pt idx="1">
                    <c:v>15.716912824477594</c:v>
                  </c:pt>
                  <c:pt idx="2">
                    <c:v>95.945851873066786</c:v>
                  </c:pt>
                  <c:pt idx="3">
                    <c:v>85.367963454804965</c:v>
                  </c:pt>
                  <c:pt idx="4">
                    <c:v>14.839357778173182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measurement'!$B$71:$F$71</c:f>
              <c:numCache>
                <c:formatCode>General</c:formatCode>
                <c:ptCount val="5"/>
                <c:pt idx="0">
                  <c:v>463.34170882941385</c:v>
                </c:pt>
                <c:pt idx="1">
                  <c:v>-31.122216652549472</c:v>
                </c:pt>
                <c:pt idx="2">
                  <c:v>1212.3279956518943</c:v>
                </c:pt>
                <c:pt idx="3">
                  <c:v>371.98991714761553</c:v>
                </c:pt>
                <c:pt idx="4">
                  <c:v>-4.4589829077232839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98-45C1-97F4-3A38253F60F0}"/>
            </c:ext>
          </c:extLst>
        </c:ser>
        <c:ser>
          <c:idx val="3"/>
          <c:order val="3"/>
          <c:tx>
            <c:strRef>
              <c:f>'cell measurement'!$A$72</c:f>
              <c:strCache>
                <c:ptCount val="1"/>
                <c:pt idx="0">
                  <c:v>3 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measurement'!$G$72:$K$72</c:f>
                <c:numCache>
                  <c:formatCode>General</c:formatCode>
                  <c:ptCount val="5"/>
                  <c:pt idx="0">
                    <c:v>11.916002696690962</c:v>
                  </c:pt>
                  <c:pt idx="1">
                    <c:v>13.209672511310242</c:v>
                  </c:pt>
                  <c:pt idx="2">
                    <c:v>38.689639602847237</c:v>
                  </c:pt>
                  <c:pt idx="3">
                    <c:v>10.119325230426959</c:v>
                  </c:pt>
                  <c:pt idx="4">
                    <c:v>3.1242523215670253</c:v>
                  </c:pt>
                </c:numCache>
              </c:numRef>
            </c:plus>
            <c:minus>
              <c:numRef>
                <c:f>'cell measurement'!$G$72:$K$72</c:f>
                <c:numCache>
                  <c:formatCode>General</c:formatCode>
                  <c:ptCount val="5"/>
                  <c:pt idx="0">
                    <c:v>11.916002696690962</c:v>
                  </c:pt>
                  <c:pt idx="1">
                    <c:v>13.209672511310242</c:v>
                  </c:pt>
                  <c:pt idx="2">
                    <c:v>38.689639602847237</c:v>
                  </c:pt>
                  <c:pt idx="3">
                    <c:v>10.119325230426959</c:v>
                  </c:pt>
                  <c:pt idx="4">
                    <c:v>3.1242523215670253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measurement'!$B$72:$F$72</c:f>
              <c:numCache>
                <c:formatCode>General</c:formatCode>
                <c:ptCount val="5"/>
                <c:pt idx="0">
                  <c:v>473.09694373465521</c:v>
                </c:pt>
                <c:pt idx="1">
                  <c:v>-13.462620097318077</c:v>
                </c:pt>
                <c:pt idx="2">
                  <c:v>1587.5796954253922</c:v>
                </c:pt>
                <c:pt idx="3">
                  <c:v>470.555593415045</c:v>
                </c:pt>
                <c:pt idx="4">
                  <c:v>11.463787475152369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8-45C1-97F4-3A38253F60F0}"/>
            </c:ext>
          </c:extLst>
        </c:ser>
        <c:ser>
          <c:idx val="4"/>
          <c:order val="4"/>
          <c:tx>
            <c:strRef>
              <c:f>'cell measurement'!$A$73</c:f>
              <c:strCache>
                <c:ptCount val="1"/>
                <c:pt idx="0">
                  <c:v>4 h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measurement'!$G$73:$K$73</c:f>
                <c:numCache>
                  <c:formatCode>General</c:formatCode>
                  <c:ptCount val="5"/>
                  <c:pt idx="0">
                    <c:v>57.298401182760387</c:v>
                  </c:pt>
                  <c:pt idx="1">
                    <c:v>10.954169219658095</c:v>
                  </c:pt>
                  <c:pt idx="2">
                    <c:v>116.27273805330793</c:v>
                  </c:pt>
                  <c:pt idx="3">
                    <c:v>124.63898955823363</c:v>
                  </c:pt>
                  <c:pt idx="4">
                    <c:v>1.9418621173577664</c:v>
                  </c:pt>
                </c:numCache>
              </c:numRef>
            </c:plus>
            <c:minus>
              <c:numRef>
                <c:f>'cell measurement'!$G$73:$K$73</c:f>
                <c:numCache>
                  <c:formatCode>General</c:formatCode>
                  <c:ptCount val="5"/>
                  <c:pt idx="0">
                    <c:v>57.298401182760387</c:v>
                  </c:pt>
                  <c:pt idx="1">
                    <c:v>10.954169219658095</c:v>
                  </c:pt>
                  <c:pt idx="2">
                    <c:v>116.27273805330793</c:v>
                  </c:pt>
                  <c:pt idx="3">
                    <c:v>124.63898955823363</c:v>
                  </c:pt>
                  <c:pt idx="4">
                    <c:v>1.9418621173577664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measurement'!$B$73:$F$73</c:f>
              <c:numCache>
                <c:formatCode>General</c:formatCode>
                <c:ptCount val="5"/>
                <c:pt idx="0">
                  <c:v>476.69888057018557</c:v>
                </c:pt>
                <c:pt idx="1">
                  <c:v>-7.174539278762933</c:v>
                </c:pt>
                <c:pt idx="2">
                  <c:v>1755.8437051489775</c:v>
                </c:pt>
                <c:pt idx="3">
                  <c:v>483.20495767408642</c:v>
                </c:pt>
                <c:pt idx="4">
                  <c:v>12.253343519188833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98-45C1-97F4-3A38253F60F0}"/>
            </c:ext>
          </c:extLst>
        </c:ser>
        <c:ser>
          <c:idx val="5"/>
          <c:order val="5"/>
          <c:tx>
            <c:strRef>
              <c:f>'cell measurement'!$A$74</c:f>
              <c:strCache>
                <c:ptCount val="1"/>
                <c:pt idx="0">
                  <c:v>5 h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measurement'!$G$74:$K$74</c:f>
                <c:numCache>
                  <c:formatCode>General</c:formatCode>
                  <c:ptCount val="5"/>
                  <c:pt idx="0">
                    <c:v>20.545731860148074</c:v>
                  </c:pt>
                  <c:pt idx="1">
                    <c:v>2.1339668921069936</c:v>
                  </c:pt>
                  <c:pt idx="2">
                    <c:v>110.20857384376176</c:v>
                  </c:pt>
                  <c:pt idx="3">
                    <c:v>2.615849328310794</c:v>
                  </c:pt>
                  <c:pt idx="4">
                    <c:v>19.939904820699716</c:v>
                  </c:pt>
                </c:numCache>
              </c:numRef>
            </c:plus>
            <c:minus>
              <c:numRef>
                <c:f>'cell measurement'!$G$74:$K$74</c:f>
                <c:numCache>
                  <c:formatCode>General</c:formatCode>
                  <c:ptCount val="5"/>
                  <c:pt idx="0">
                    <c:v>20.545731860148074</c:v>
                  </c:pt>
                  <c:pt idx="1">
                    <c:v>2.1339668921069936</c:v>
                  </c:pt>
                  <c:pt idx="2">
                    <c:v>110.20857384376176</c:v>
                  </c:pt>
                  <c:pt idx="3">
                    <c:v>2.615849328310794</c:v>
                  </c:pt>
                  <c:pt idx="4">
                    <c:v>19.939904820699716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measurement'!$B$74:$F$74</c:f>
              <c:numCache>
                <c:formatCode>General</c:formatCode>
                <c:ptCount val="5"/>
                <c:pt idx="0">
                  <c:v>492.27518573538202</c:v>
                </c:pt>
                <c:pt idx="1">
                  <c:v>-8.2119971380110108</c:v>
                </c:pt>
                <c:pt idx="2">
                  <c:v>1606.0510872033542</c:v>
                </c:pt>
                <c:pt idx="3">
                  <c:v>464.7993658223549</c:v>
                </c:pt>
                <c:pt idx="4">
                  <c:v>4.6496962521186669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98-45C1-97F4-3A38253F60F0}"/>
            </c:ext>
          </c:extLst>
        </c:ser>
        <c:ser>
          <c:idx val="6"/>
          <c:order val="6"/>
          <c:tx>
            <c:strRef>
              <c:f>'cell measurement'!$A$75</c:f>
              <c:strCache>
                <c:ptCount val="1"/>
                <c:pt idx="0">
                  <c:v>6 h</c:v>
                </c:pt>
              </c:strCache>
            </c:strRef>
          </c:tx>
          <c:spPr>
            <a:solidFill>
              <a:srgbClr val="2C4D75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'cell measurement'!$G$75:$K$75</c:f>
                <c:numCache>
                  <c:formatCode>General</c:formatCode>
                  <c:ptCount val="5"/>
                  <c:pt idx="0">
                    <c:v>9.9588218086536315</c:v>
                  </c:pt>
                  <c:pt idx="1">
                    <c:v>8.6397891094197306</c:v>
                  </c:pt>
                  <c:pt idx="2">
                    <c:v>103.54523345751453</c:v>
                  </c:pt>
                  <c:pt idx="3">
                    <c:v>29.803242694502515</c:v>
                  </c:pt>
                  <c:pt idx="4">
                    <c:v>5.8919073657200283</c:v>
                  </c:pt>
                </c:numCache>
              </c:numRef>
            </c:plus>
            <c:minus>
              <c:numRef>
                <c:f>'cell measurement'!$G$75:$K$75</c:f>
                <c:numCache>
                  <c:formatCode>General</c:formatCode>
                  <c:ptCount val="5"/>
                  <c:pt idx="0">
                    <c:v>9.9588218086536315</c:v>
                  </c:pt>
                  <c:pt idx="1">
                    <c:v>8.6397891094197306</c:v>
                  </c:pt>
                  <c:pt idx="2">
                    <c:v>103.54523345751453</c:v>
                  </c:pt>
                  <c:pt idx="3">
                    <c:v>29.803242694502515</c:v>
                  </c:pt>
                  <c:pt idx="4">
                    <c:v>5.8919073657200283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cat>
            <c:strRef>
              <c:f>'cell measurement'!$B$68:$F$68</c:f>
              <c:strCache>
                <c:ptCount val="5"/>
                <c:pt idx="0">
                  <c:v>positive control</c:v>
                </c:pt>
                <c:pt idx="1">
                  <c:v>negative control</c:v>
                </c:pt>
                <c:pt idx="2">
                  <c:v>device 1</c:v>
                </c:pt>
                <c:pt idx="3">
                  <c:v>device 2</c:v>
                </c:pt>
                <c:pt idx="4">
                  <c:v>device 3</c:v>
                </c:pt>
              </c:strCache>
            </c:strRef>
          </c:cat>
          <c:val>
            <c:numRef>
              <c:f>'cell measurement'!$B$75:$F$75</c:f>
              <c:numCache>
                <c:formatCode>General</c:formatCode>
                <c:ptCount val="5"/>
                <c:pt idx="0">
                  <c:v>445.6857451870037</c:v>
                </c:pt>
                <c:pt idx="1">
                  <c:v>3.2899884899471905</c:v>
                </c:pt>
                <c:pt idx="2">
                  <c:v>1827.0863650350682</c:v>
                </c:pt>
                <c:pt idx="3">
                  <c:v>466.41707362089858</c:v>
                </c:pt>
                <c:pt idx="4">
                  <c:v>11.21437009578659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98-45C1-97F4-3A38253F6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87840"/>
        <c:axId val="1"/>
      </c:barChart>
      <c:catAx>
        <c:axId val="3189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Fl/Abs600 (AU)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98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96590909090912"/>
          <c:y val="0.9101123595505618"/>
          <c:w val="0.33664772727272735"/>
          <c:h val="5.898876404494379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/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8</xdr:row>
      <xdr:rowOff>161925</xdr:rowOff>
    </xdr:from>
    <xdr:to>
      <xdr:col>9</xdr:col>
      <xdr:colOff>314325</xdr:colOff>
      <xdr:row>24</xdr:row>
      <xdr:rowOff>38100</xdr:rowOff>
    </xdr:to>
    <xdr:graphicFrame macro="">
      <xdr:nvGraphicFramePr>
        <xdr:cNvPr id="2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161925</xdr:rowOff>
    </xdr:from>
    <xdr:to>
      <xdr:col>22</xdr:col>
      <xdr:colOff>552450</xdr:colOff>
      <xdr:row>22</xdr:row>
      <xdr:rowOff>190500</xdr:rowOff>
    </xdr:to>
    <xdr:graphicFrame macro="">
      <xdr:nvGraphicFramePr>
        <xdr:cNvPr id="5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26</xdr:row>
      <xdr:rowOff>85725</xdr:rowOff>
    </xdr:from>
    <xdr:to>
      <xdr:col>25</xdr:col>
      <xdr:colOff>200025</xdr:colOff>
      <xdr:row>51</xdr:row>
      <xdr:rowOff>123825</xdr:rowOff>
    </xdr:to>
    <xdr:graphicFrame macro="">
      <xdr:nvGraphicFramePr>
        <xdr:cNvPr id="51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609600</xdr:colOff>
      <xdr:row>56</xdr:row>
      <xdr:rowOff>0</xdr:rowOff>
    </xdr:from>
    <xdr:to>
      <xdr:col>25</xdr:col>
      <xdr:colOff>171450</xdr:colOff>
      <xdr:row>73</xdr:row>
      <xdr:rowOff>152400</xdr:rowOff>
    </xdr:to>
    <xdr:graphicFrame macro="">
      <xdr:nvGraphicFramePr>
        <xdr:cNvPr id="514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2" sqref="B2"/>
    </sheetView>
  </sheetViews>
  <sheetFormatPr defaultColWidth="8.875" defaultRowHeight="15" x14ac:dyDescent="0.25"/>
  <cols>
    <col min="1" max="1" width="15.75" customWidth="1"/>
  </cols>
  <sheetData>
    <row r="1" spans="1:7" x14ac:dyDescent="0.25">
      <c r="B1" t="s">
        <v>37</v>
      </c>
      <c r="C1" t="s">
        <v>38</v>
      </c>
    </row>
    <row r="2" spans="1:7" x14ac:dyDescent="0.25">
      <c r="A2" t="s">
        <v>0</v>
      </c>
      <c r="B2" s="16">
        <v>4.3999999999999997E-2</v>
      </c>
      <c r="C2" s="17">
        <v>3.6999999999999998E-2</v>
      </c>
    </row>
    <row r="3" spans="1:7" x14ac:dyDescent="0.25">
      <c r="A3" t="s">
        <v>1</v>
      </c>
      <c r="B3" s="18">
        <v>4.4999999999999998E-2</v>
      </c>
      <c r="C3" s="17">
        <v>3.6999999999999998E-2</v>
      </c>
    </row>
    <row r="4" spans="1:7" x14ac:dyDescent="0.25">
      <c r="A4" t="s">
        <v>2</v>
      </c>
      <c r="B4" s="19">
        <v>4.5999999999999999E-2</v>
      </c>
      <c r="C4" s="17">
        <v>3.6999999999999998E-2</v>
      </c>
    </row>
    <row r="5" spans="1:7" x14ac:dyDescent="0.25">
      <c r="A5" t="s">
        <v>3</v>
      </c>
      <c r="B5" s="20">
        <v>4.7E-2</v>
      </c>
      <c r="C5" s="17">
        <v>3.5999999999999997E-2</v>
      </c>
    </row>
    <row r="6" spans="1:7" x14ac:dyDescent="0.25">
      <c r="A6" t="s">
        <v>16</v>
      </c>
      <c r="B6" s="5">
        <f>AVERAGE(B2:B5)</f>
        <v>4.5499999999999999E-2</v>
      </c>
      <c r="C6" s="5">
        <f>AVERAGE(C2:C5)</f>
        <v>3.6749999999999998E-2</v>
      </c>
    </row>
    <row r="7" spans="1:7" x14ac:dyDescent="0.25">
      <c r="A7" t="s">
        <v>33</v>
      </c>
      <c r="B7" s="5">
        <f>$B$6-$C$6</f>
        <v>8.7500000000000008E-3</v>
      </c>
    </row>
    <row r="8" spans="1:7" x14ac:dyDescent="0.25">
      <c r="A8" t="s">
        <v>34</v>
      </c>
      <c r="B8" s="5">
        <v>1.4749999999999999E-2</v>
      </c>
    </row>
    <row r="9" spans="1:7" x14ac:dyDescent="0.25">
      <c r="A9" t="s">
        <v>35</v>
      </c>
      <c r="B9" s="5">
        <f>$B$8/$B$7</f>
        <v>1.6857142857142855</v>
      </c>
    </row>
    <row r="13" spans="1:7" x14ac:dyDescent="0.25">
      <c r="A13" s="14"/>
      <c r="B13" s="14"/>
      <c r="C13" s="14"/>
      <c r="D13" s="14"/>
      <c r="E13" s="14"/>
      <c r="F13" s="14"/>
      <c r="G13" s="14"/>
    </row>
    <row r="14" spans="1:7" x14ac:dyDescent="0.25">
      <c r="A14" s="14"/>
      <c r="B14" s="15"/>
      <c r="C14" s="15"/>
      <c r="D14" s="15"/>
      <c r="E14" s="15"/>
      <c r="F14" s="14"/>
      <c r="G14" s="14"/>
    </row>
    <row r="15" spans="1:7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R20" sqref="R20"/>
    </sheetView>
  </sheetViews>
  <sheetFormatPr defaultColWidth="8.875" defaultRowHeight="15" x14ac:dyDescent="0.25"/>
  <cols>
    <col min="1" max="1" width="10.875" customWidth="1"/>
  </cols>
  <sheetData>
    <row r="1" spans="1:13" x14ac:dyDescent="0.25">
      <c r="B1" s="1">
        <v>250</v>
      </c>
      <c r="C1" s="2">
        <f>B1/2</f>
        <v>125</v>
      </c>
      <c r="D1" s="2">
        <f>C1/2</f>
        <v>62.5</v>
      </c>
      <c r="E1" s="2">
        <f>D1/2</f>
        <v>31.25</v>
      </c>
      <c r="F1" s="2">
        <f t="shared" ref="F1:L1" si="0">E1/2</f>
        <v>15.625</v>
      </c>
      <c r="G1" s="2">
        <f t="shared" si="0"/>
        <v>7.8125</v>
      </c>
      <c r="H1" s="2">
        <f t="shared" si="0"/>
        <v>3.90625</v>
      </c>
      <c r="I1" s="2">
        <f t="shared" si="0"/>
        <v>1.953125</v>
      </c>
      <c r="J1" s="2">
        <f t="shared" si="0"/>
        <v>0.9765625</v>
      </c>
      <c r="K1" s="2">
        <f t="shared" si="0"/>
        <v>0.48828125</v>
      </c>
      <c r="L1" s="2">
        <f t="shared" si="0"/>
        <v>0.244140625</v>
      </c>
      <c r="M1" s="2">
        <v>0</v>
      </c>
    </row>
    <row r="2" spans="1:13" x14ac:dyDescent="0.25">
      <c r="A2" t="s">
        <v>0</v>
      </c>
      <c r="B2" s="21">
        <v>3233</v>
      </c>
      <c r="C2" s="22">
        <v>2187</v>
      </c>
      <c r="D2" s="23">
        <v>859</v>
      </c>
      <c r="E2" s="24">
        <v>476</v>
      </c>
      <c r="F2" s="24">
        <v>298</v>
      </c>
      <c r="G2" s="25">
        <v>117</v>
      </c>
      <c r="H2" s="25">
        <v>76</v>
      </c>
      <c r="I2" s="25">
        <v>46</v>
      </c>
      <c r="J2" s="25">
        <v>26</v>
      </c>
      <c r="K2" s="25">
        <v>20</v>
      </c>
      <c r="L2" s="25">
        <v>22</v>
      </c>
      <c r="M2" s="25">
        <v>13</v>
      </c>
    </row>
    <row r="3" spans="1:13" x14ac:dyDescent="0.25">
      <c r="A3" t="s">
        <v>1</v>
      </c>
      <c r="B3" s="26">
        <v>3692</v>
      </c>
      <c r="C3" s="27">
        <v>1538</v>
      </c>
      <c r="D3" s="23">
        <v>873</v>
      </c>
      <c r="E3" s="24">
        <v>497</v>
      </c>
      <c r="F3" s="24">
        <v>283</v>
      </c>
      <c r="G3" s="25">
        <v>107</v>
      </c>
      <c r="H3" s="25">
        <v>75</v>
      </c>
      <c r="I3" s="25">
        <v>50</v>
      </c>
      <c r="J3" s="25">
        <v>23</v>
      </c>
      <c r="K3" s="25">
        <v>19</v>
      </c>
      <c r="L3" s="25">
        <v>20</v>
      </c>
      <c r="M3" s="25">
        <v>13</v>
      </c>
    </row>
    <row r="4" spans="1:13" x14ac:dyDescent="0.25">
      <c r="A4" t="s">
        <v>2</v>
      </c>
      <c r="B4" s="26">
        <v>3597</v>
      </c>
      <c r="C4" s="28">
        <v>1650</v>
      </c>
      <c r="D4" s="23">
        <v>1014</v>
      </c>
      <c r="E4" s="24">
        <v>522</v>
      </c>
      <c r="F4" s="24">
        <v>286</v>
      </c>
      <c r="G4" s="25">
        <v>150</v>
      </c>
      <c r="H4" s="25">
        <v>78</v>
      </c>
      <c r="I4" s="25">
        <v>73</v>
      </c>
      <c r="J4" s="25">
        <v>17</v>
      </c>
      <c r="K4" s="25">
        <v>18</v>
      </c>
      <c r="L4" s="25">
        <v>20</v>
      </c>
      <c r="M4" s="25">
        <v>14</v>
      </c>
    </row>
    <row r="5" spans="1:13" x14ac:dyDescent="0.25">
      <c r="A5" t="s">
        <v>3</v>
      </c>
      <c r="B5" s="26">
        <v>3552</v>
      </c>
      <c r="C5" s="28">
        <v>1649</v>
      </c>
      <c r="D5" s="23">
        <v>934</v>
      </c>
      <c r="E5" s="29">
        <v>573</v>
      </c>
      <c r="F5" s="24">
        <v>304</v>
      </c>
      <c r="G5" s="25">
        <v>150</v>
      </c>
      <c r="H5" s="25">
        <v>79</v>
      </c>
      <c r="I5" s="25">
        <v>50</v>
      </c>
      <c r="J5" s="25">
        <v>33</v>
      </c>
      <c r="K5" s="25">
        <v>14</v>
      </c>
      <c r="L5" s="25">
        <v>19</v>
      </c>
      <c r="M5" s="25">
        <v>13</v>
      </c>
    </row>
    <row r="6" spans="1:13" x14ac:dyDescent="0.25">
      <c r="A6" t="s">
        <v>39</v>
      </c>
      <c r="B6">
        <f>AVERAGE(B2:B5)</f>
        <v>3518.5</v>
      </c>
      <c r="C6">
        <f t="shared" ref="C6:M6" si="1">AVERAGE(C2:C5)</f>
        <v>1756</v>
      </c>
      <c r="D6">
        <f t="shared" si="1"/>
        <v>920</v>
      </c>
      <c r="E6">
        <f t="shared" si="1"/>
        <v>517</v>
      </c>
      <c r="F6">
        <f t="shared" si="1"/>
        <v>292.75</v>
      </c>
      <c r="G6">
        <f t="shared" si="1"/>
        <v>131</v>
      </c>
      <c r="H6">
        <f t="shared" si="1"/>
        <v>77</v>
      </c>
      <c r="I6">
        <f t="shared" si="1"/>
        <v>54.75</v>
      </c>
      <c r="J6">
        <f t="shared" si="1"/>
        <v>24.75</v>
      </c>
      <c r="K6">
        <f t="shared" si="1"/>
        <v>17.75</v>
      </c>
      <c r="L6">
        <f t="shared" si="1"/>
        <v>20.25</v>
      </c>
      <c r="M6">
        <f t="shared" si="1"/>
        <v>13.25</v>
      </c>
    </row>
    <row r="7" spans="1:13" x14ac:dyDescent="0.25">
      <c r="A7" t="s">
        <v>18</v>
      </c>
      <c r="B7">
        <f>STDEV(B2:B5)</f>
        <v>199.07871140162962</v>
      </c>
      <c r="C7">
        <f t="shared" ref="C7:M7" si="2">STDEV(C2:C5)</f>
        <v>292.1015805046822</v>
      </c>
      <c r="D7">
        <f t="shared" si="2"/>
        <v>70.621054462060627</v>
      </c>
      <c r="E7">
        <f t="shared" si="2"/>
        <v>41.801116412523399</v>
      </c>
      <c r="F7">
        <f t="shared" si="2"/>
        <v>9.9121138007995047</v>
      </c>
      <c r="G7">
        <f t="shared" si="2"/>
        <v>22.315913604421397</v>
      </c>
      <c r="H7">
        <f t="shared" si="2"/>
        <v>1.8257418583505538</v>
      </c>
      <c r="I7">
        <f t="shared" si="2"/>
        <v>12.311918344975057</v>
      </c>
      <c r="J7">
        <f t="shared" si="2"/>
        <v>6.6520673478250352</v>
      </c>
      <c r="K7">
        <f t="shared" si="2"/>
        <v>2.6299556396765835</v>
      </c>
      <c r="L7">
        <f t="shared" si="2"/>
        <v>1.2583057392117916</v>
      </c>
      <c r="M7">
        <f t="shared" si="2"/>
        <v>0.5</v>
      </c>
    </row>
  </sheetData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8" sqref="C8"/>
    </sheetView>
  </sheetViews>
  <sheetFormatPr defaultColWidth="8.875" defaultRowHeight="15" x14ac:dyDescent="0.25"/>
  <cols>
    <col min="1" max="1" width="15.375" customWidth="1"/>
  </cols>
  <sheetData>
    <row r="1" spans="1:7" x14ac:dyDescent="0.25">
      <c r="A1" t="s">
        <v>29</v>
      </c>
      <c r="C1" s="3">
        <v>0.02</v>
      </c>
    </row>
    <row r="2" spans="1:7" x14ac:dyDescent="0.25">
      <c r="A2" t="s">
        <v>31</v>
      </c>
      <c r="C2" s="3">
        <v>10</v>
      </c>
    </row>
    <row r="3" spans="1:7" x14ac:dyDescent="0.25">
      <c r="A3" t="s">
        <v>26</v>
      </c>
      <c r="B3" t="s">
        <v>27</v>
      </c>
      <c r="C3" t="s">
        <v>30</v>
      </c>
      <c r="D3" t="s">
        <v>32</v>
      </c>
    </row>
    <row r="4" spans="1:7" x14ac:dyDescent="0.25">
      <c r="A4" t="s">
        <v>4</v>
      </c>
      <c r="B4" s="12">
        <v>0.156</v>
      </c>
      <c r="C4" s="5">
        <f t="shared" ref="C4:C9" si="0">$C$1*$C$2/(B4-$B$9)</f>
        <v>1.7391304347826089</v>
      </c>
      <c r="D4" s="5">
        <f t="shared" ref="D4:D9" si="1">$C$2-C4</f>
        <v>8.2608695652173907</v>
      </c>
    </row>
    <row r="5" spans="1:7" x14ac:dyDescent="0.25">
      <c r="A5" t="s">
        <v>5</v>
      </c>
      <c r="B5" s="12">
        <v>0.14299999999999999</v>
      </c>
      <c r="C5" s="5">
        <f t="shared" si="0"/>
        <v>1.9607843137254908</v>
      </c>
      <c r="D5" s="5">
        <f t="shared" si="1"/>
        <v>8.0392156862745097</v>
      </c>
    </row>
    <row r="6" spans="1:7" x14ac:dyDescent="0.25">
      <c r="A6" t="s">
        <v>6</v>
      </c>
      <c r="B6" s="12">
        <v>0.13400000000000001</v>
      </c>
      <c r="C6" s="5">
        <f t="shared" si="0"/>
        <v>2.1505376344086025</v>
      </c>
      <c r="D6" s="5">
        <f t="shared" si="1"/>
        <v>7.849462365591398</v>
      </c>
    </row>
    <row r="7" spans="1:7" x14ac:dyDescent="0.25">
      <c r="A7" t="s">
        <v>7</v>
      </c>
      <c r="B7" s="12">
        <v>0.153</v>
      </c>
      <c r="C7" s="5">
        <f t="shared" si="0"/>
        <v>1.785714285714286</v>
      </c>
      <c r="D7" s="5">
        <f t="shared" si="1"/>
        <v>8.2142857142857135</v>
      </c>
    </row>
    <row r="8" spans="1:7" x14ac:dyDescent="0.25">
      <c r="A8" t="s">
        <v>8</v>
      </c>
      <c r="B8" s="12">
        <v>0.193</v>
      </c>
      <c r="C8" s="5">
        <f t="shared" si="0"/>
        <v>1.3157894736842106</v>
      </c>
      <c r="D8" s="5">
        <f t="shared" si="1"/>
        <v>8.6842105263157894</v>
      </c>
    </row>
    <row r="9" spans="1:7" x14ac:dyDescent="0.25">
      <c r="A9" t="s">
        <v>28</v>
      </c>
      <c r="B9" s="4">
        <v>4.1000000000000002E-2</v>
      </c>
      <c r="C9" s="11" t="e">
        <f t="shared" si="0"/>
        <v>#DIV/0!</v>
      </c>
      <c r="D9" s="11" t="e">
        <f t="shared" si="1"/>
        <v>#DIV/0!</v>
      </c>
    </row>
    <row r="10" spans="1:7" ht="11.25" customHeight="1" x14ac:dyDescent="0.25"/>
    <row r="13" spans="1:7" x14ac:dyDescent="0.25">
      <c r="G13" t="s">
        <v>40</v>
      </c>
    </row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46" zoomScaleNormal="100" workbookViewId="0">
      <selection activeCell="B37" sqref="B37:M37"/>
    </sheetView>
  </sheetViews>
  <sheetFormatPr defaultColWidth="8.875" defaultRowHeight="15" x14ac:dyDescent="0.25"/>
  <sheetData>
    <row r="1" spans="1:13" x14ac:dyDescent="0.25">
      <c r="A1" s="7" t="s">
        <v>14</v>
      </c>
    </row>
    <row r="2" spans="1:13" x14ac:dyDescent="0.25">
      <c r="A2" s="3" t="s">
        <v>10</v>
      </c>
    </row>
    <row r="3" spans="1:13" x14ac:dyDescent="0.25">
      <c r="B3" s="55" t="s">
        <v>4</v>
      </c>
      <c r="C3" s="55"/>
      <c r="D3" s="55" t="s">
        <v>5</v>
      </c>
      <c r="E3" s="55"/>
      <c r="F3" s="55" t="s">
        <v>6</v>
      </c>
      <c r="G3" s="55"/>
      <c r="H3" s="55" t="s">
        <v>7</v>
      </c>
      <c r="I3" s="55"/>
      <c r="J3" s="55" t="s">
        <v>8</v>
      </c>
      <c r="K3" s="55"/>
      <c r="L3" s="56" t="s">
        <v>9</v>
      </c>
      <c r="M3" s="56"/>
    </row>
    <row r="4" spans="1:13" x14ac:dyDescent="0.25">
      <c r="B4" t="s">
        <v>0</v>
      </c>
      <c r="C4" t="s">
        <v>1</v>
      </c>
      <c r="D4" t="s">
        <v>0</v>
      </c>
      <c r="E4" t="s">
        <v>1</v>
      </c>
      <c r="F4" t="s">
        <v>0</v>
      </c>
      <c r="G4" t="s">
        <v>1</v>
      </c>
      <c r="H4" t="s">
        <v>0</v>
      </c>
      <c r="I4" t="s">
        <v>1</v>
      </c>
      <c r="J4" t="s">
        <v>0</v>
      </c>
      <c r="K4" t="s">
        <v>1</v>
      </c>
      <c r="L4" s="57"/>
      <c r="M4" s="57"/>
    </row>
    <row r="5" spans="1:13" x14ac:dyDescent="0.25">
      <c r="A5" t="s">
        <v>19</v>
      </c>
      <c r="B5" s="30">
        <v>6.6000000000000003E-2</v>
      </c>
      <c r="C5" s="30">
        <v>6.6000000000000003E-2</v>
      </c>
      <c r="D5" s="30">
        <v>6.9000000000000006E-2</v>
      </c>
      <c r="E5" s="30">
        <v>6.7000000000000004E-2</v>
      </c>
      <c r="F5" s="30">
        <v>6.5000000000000002E-2</v>
      </c>
      <c r="G5" s="30">
        <v>6.2E-2</v>
      </c>
      <c r="H5" s="30">
        <v>6.7000000000000004E-2</v>
      </c>
      <c r="I5" s="30">
        <v>6.8000000000000005E-2</v>
      </c>
      <c r="J5" s="30">
        <v>6.8000000000000005E-2</v>
      </c>
      <c r="K5" s="31">
        <v>7.0000000000000007E-2</v>
      </c>
      <c r="L5" s="32">
        <v>4.4999999999999998E-2</v>
      </c>
      <c r="M5" s="32">
        <v>4.5999999999999999E-2</v>
      </c>
    </row>
    <row r="6" spans="1:13" x14ac:dyDescent="0.25">
      <c r="A6" t="s">
        <v>20</v>
      </c>
      <c r="B6" s="31">
        <v>7.8E-2</v>
      </c>
      <c r="C6" s="33">
        <v>8.7999999999999995E-2</v>
      </c>
      <c r="D6" s="33">
        <v>0.09</v>
      </c>
      <c r="E6" s="33">
        <v>9.1999999999999998E-2</v>
      </c>
      <c r="F6" s="31">
        <v>7.0000000000000007E-2</v>
      </c>
      <c r="G6" s="31">
        <v>7.3999999999999996E-2</v>
      </c>
      <c r="H6" s="33">
        <v>8.8999999999999996E-2</v>
      </c>
      <c r="I6" s="33">
        <v>9.1999999999999998E-2</v>
      </c>
      <c r="J6" s="33">
        <v>9.5000000000000001E-2</v>
      </c>
      <c r="K6" s="34">
        <v>0.1</v>
      </c>
      <c r="L6" s="32">
        <v>4.3999999999999997E-2</v>
      </c>
      <c r="M6" s="32">
        <v>4.1000000000000002E-2</v>
      </c>
    </row>
    <row r="7" spans="1:13" x14ac:dyDescent="0.25">
      <c r="A7" t="s">
        <v>21</v>
      </c>
      <c r="B7" s="34">
        <v>0.10299999999999999</v>
      </c>
      <c r="C7" s="35">
        <v>0.13800000000000001</v>
      </c>
      <c r="D7" s="36">
        <v>0.156</v>
      </c>
      <c r="E7" s="37">
        <v>0.16</v>
      </c>
      <c r="F7" s="31">
        <v>8.2000000000000003E-2</v>
      </c>
      <c r="G7" s="31">
        <v>0.08</v>
      </c>
      <c r="H7" s="36">
        <v>0.14299999999999999</v>
      </c>
      <c r="I7" s="36">
        <v>0.14599999999999999</v>
      </c>
      <c r="J7" s="37">
        <v>0.158</v>
      </c>
      <c r="K7" s="37">
        <v>0.159</v>
      </c>
      <c r="L7" s="32">
        <v>4.3999999999999997E-2</v>
      </c>
      <c r="M7" s="32">
        <v>4.3999999999999997E-2</v>
      </c>
    </row>
    <row r="8" spans="1:13" x14ac:dyDescent="0.25">
      <c r="A8" t="s">
        <v>22</v>
      </c>
      <c r="B8" s="36">
        <v>0.153</v>
      </c>
      <c r="C8" s="37">
        <v>0.16200000000000001</v>
      </c>
      <c r="D8" s="38">
        <v>0.17199999999999999</v>
      </c>
      <c r="E8" s="37">
        <v>0.16900000000000001</v>
      </c>
      <c r="F8" s="33">
        <v>8.5999999999999993E-2</v>
      </c>
      <c r="G8" s="33">
        <v>8.5000000000000006E-2</v>
      </c>
      <c r="H8" s="37">
        <v>0.17</v>
      </c>
      <c r="I8" s="37">
        <v>0.17</v>
      </c>
      <c r="J8" s="38">
        <v>0.183</v>
      </c>
      <c r="K8" s="38">
        <v>0.182</v>
      </c>
      <c r="L8" s="32">
        <v>4.3999999999999997E-2</v>
      </c>
      <c r="M8" s="32">
        <v>5.0999999999999997E-2</v>
      </c>
    </row>
    <row r="9" spans="1:13" x14ac:dyDescent="0.25">
      <c r="A9" t="s">
        <v>23</v>
      </c>
      <c r="B9" s="38">
        <v>0.18</v>
      </c>
      <c r="C9" s="39">
        <v>0.19</v>
      </c>
      <c r="D9" s="39">
        <v>0.19900000000000001</v>
      </c>
      <c r="E9" s="39">
        <v>0.19400000000000001</v>
      </c>
      <c r="F9" s="33">
        <v>8.6999999999999994E-2</v>
      </c>
      <c r="G9" s="33">
        <v>0.09</v>
      </c>
      <c r="H9" s="38">
        <v>0.184</v>
      </c>
      <c r="I9" s="39">
        <v>0.187</v>
      </c>
      <c r="J9" s="40">
        <v>0.217</v>
      </c>
      <c r="K9" s="40">
        <v>0.22600000000000001</v>
      </c>
      <c r="L9" s="32">
        <v>4.2999999999999997E-2</v>
      </c>
      <c r="M9" s="32">
        <v>4.7E-2</v>
      </c>
    </row>
    <row r="10" spans="1:13" x14ac:dyDescent="0.25">
      <c r="A10" t="s">
        <v>24</v>
      </c>
      <c r="B10" s="41">
        <v>0.20499999999999999</v>
      </c>
      <c r="C10" s="41">
        <v>0.20599999999999999</v>
      </c>
      <c r="D10" s="41">
        <v>0.21</v>
      </c>
      <c r="E10" s="40">
        <v>0.22</v>
      </c>
      <c r="F10" s="33">
        <v>9.5000000000000001E-2</v>
      </c>
      <c r="G10" s="34">
        <v>0.10100000000000001</v>
      </c>
      <c r="H10" s="41">
        <v>0.20599999999999999</v>
      </c>
      <c r="I10" s="41">
        <v>0.20599999999999999</v>
      </c>
      <c r="J10" s="40">
        <v>0.22500000000000001</v>
      </c>
      <c r="K10" s="42">
        <v>0.24</v>
      </c>
      <c r="L10" s="32">
        <v>4.2999999999999997E-2</v>
      </c>
      <c r="M10" s="32">
        <v>4.8000000000000001E-2</v>
      </c>
    </row>
    <row r="11" spans="1:13" x14ac:dyDescent="0.25">
      <c r="A11" t="s">
        <v>25</v>
      </c>
      <c r="B11" s="41">
        <v>0.20699999999999999</v>
      </c>
      <c r="C11" s="40">
        <v>0.223</v>
      </c>
      <c r="D11" s="40">
        <v>0.22600000000000001</v>
      </c>
      <c r="E11" s="42">
        <v>0.24399999999999999</v>
      </c>
      <c r="F11" s="34">
        <v>0.105</v>
      </c>
      <c r="G11" s="34">
        <v>0.113</v>
      </c>
      <c r="H11" s="40">
        <v>0.219</v>
      </c>
      <c r="I11" s="42">
        <v>0.23200000000000001</v>
      </c>
      <c r="J11" s="40">
        <v>0.22600000000000001</v>
      </c>
      <c r="K11" s="42">
        <v>0.24399999999999999</v>
      </c>
      <c r="L11" s="32">
        <v>4.9000000000000002E-2</v>
      </c>
      <c r="M11" s="32">
        <v>0.05</v>
      </c>
    </row>
    <row r="12" spans="1:13" x14ac:dyDescent="0.25">
      <c r="K12" t="s">
        <v>12</v>
      </c>
      <c r="M12">
        <f>AVERAGE(L5:M11)</f>
        <v>4.5642857142857145E-2</v>
      </c>
    </row>
    <row r="13" spans="1:13" x14ac:dyDescent="0.25">
      <c r="K13" t="s">
        <v>35</v>
      </c>
      <c r="M13">
        <f>'OD600 reference point'!B9</f>
        <v>1.6857142857142855</v>
      </c>
    </row>
    <row r="14" spans="1:13" x14ac:dyDescent="0.25">
      <c r="A14" s="3" t="s">
        <v>36</v>
      </c>
    </row>
    <row r="15" spans="1:13" x14ac:dyDescent="0.25">
      <c r="B15" s="55" t="s">
        <v>4</v>
      </c>
      <c r="C15" s="55"/>
      <c r="D15" s="55" t="s">
        <v>5</v>
      </c>
      <c r="E15" s="55"/>
      <c r="F15" s="55" t="s">
        <v>6</v>
      </c>
      <c r="G15" s="55"/>
      <c r="H15" s="55" t="s">
        <v>7</v>
      </c>
      <c r="I15" s="55"/>
      <c r="J15" s="55" t="s">
        <v>8</v>
      </c>
      <c r="K15" s="55"/>
    </row>
    <row r="16" spans="1:13" x14ac:dyDescent="0.25">
      <c r="B16" t="s">
        <v>0</v>
      </c>
      <c r="C16" t="s">
        <v>1</v>
      </c>
      <c r="D16" t="s">
        <v>0</v>
      </c>
      <c r="E16" t="s">
        <v>1</v>
      </c>
      <c r="F16" t="s">
        <v>0</v>
      </c>
      <c r="G16" t="s">
        <v>1</v>
      </c>
      <c r="H16" t="s">
        <v>0</v>
      </c>
      <c r="I16" t="s">
        <v>1</v>
      </c>
      <c r="J16" t="s">
        <v>0</v>
      </c>
      <c r="K16" t="s">
        <v>1</v>
      </c>
    </row>
    <row r="17" spans="1:13" x14ac:dyDescent="0.25">
      <c r="A17" t="s">
        <v>19</v>
      </c>
      <c r="B17" s="5">
        <f>(B5-$M$12)*$M$13</f>
        <v>3.4316326530612243E-2</v>
      </c>
      <c r="C17" s="5">
        <f t="shared" ref="C17:K17" si="0">(C5-$M$12)*$M$13</f>
        <v>3.4316326530612243E-2</v>
      </c>
      <c r="D17" s="5">
        <f t="shared" si="0"/>
        <v>3.9373469387755107E-2</v>
      </c>
      <c r="E17" s="5">
        <f t="shared" si="0"/>
        <v>3.6002040816326526E-2</v>
      </c>
      <c r="F17" s="5">
        <f t="shared" si="0"/>
        <v>3.2630612244897952E-2</v>
      </c>
      <c r="G17" s="5">
        <f t="shared" si="0"/>
        <v>2.7573469387755095E-2</v>
      </c>
      <c r="H17" s="5">
        <f t="shared" si="0"/>
        <v>3.6002040816326526E-2</v>
      </c>
      <c r="I17" s="5">
        <f t="shared" si="0"/>
        <v>3.7687755102040817E-2</v>
      </c>
      <c r="J17" s="5">
        <f t="shared" si="0"/>
        <v>3.7687755102040817E-2</v>
      </c>
      <c r="K17" s="5">
        <f t="shared" si="0"/>
        <v>4.105918367346939E-2</v>
      </c>
      <c r="L17" s="6"/>
      <c r="M17" s="6"/>
    </row>
    <row r="18" spans="1:13" x14ac:dyDescent="0.25">
      <c r="A18" t="s">
        <v>20</v>
      </c>
      <c r="B18" s="5">
        <f t="shared" ref="B18:K18" si="1">(B6-$M$12)*$M$13</f>
        <v>5.4544897959183665E-2</v>
      </c>
      <c r="C18" s="5">
        <f t="shared" si="1"/>
        <v>7.1402040816326506E-2</v>
      </c>
      <c r="D18" s="5">
        <f t="shared" si="1"/>
        <v>7.4773469387755087E-2</v>
      </c>
      <c r="E18" s="5">
        <f t="shared" si="1"/>
        <v>7.8144897959183654E-2</v>
      </c>
      <c r="F18" s="5">
        <f t="shared" si="1"/>
        <v>4.105918367346939E-2</v>
      </c>
      <c r="G18" s="5">
        <f t="shared" si="1"/>
        <v>4.7802040816326517E-2</v>
      </c>
      <c r="H18" s="5">
        <f t="shared" si="1"/>
        <v>7.3087755102040797E-2</v>
      </c>
      <c r="I18" s="5">
        <f t="shared" si="1"/>
        <v>7.8144897959183654E-2</v>
      </c>
      <c r="J18" s="5">
        <f t="shared" si="1"/>
        <v>8.3202040816326525E-2</v>
      </c>
      <c r="K18" s="5">
        <f t="shared" si="1"/>
        <v>9.1630612244897949E-2</v>
      </c>
      <c r="L18" s="6"/>
      <c r="M18" s="6"/>
    </row>
    <row r="19" spans="1:13" x14ac:dyDescent="0.25">
      <c r="A19" t="s">
        <v>21</v>
      </c>
      <c r="B19" s="5">
        <f t="shared" ref="B19:K19" si="2">(B7-$M$12)*$M$13</f>
        <v>9.6687755102040793E-2</v>
      </c>
      <c r="C19" s="5">
        <f t="shared" si="2"/>
        <v>0.1556877551020408</v>
      </c>
      <c r="D19" s="5">
        <f t="shared" si="2"/>
        <v>0.18603061224489792</v>
      </c>
      <c r="E19" s="5">
        <f t="shared" si="2"/>
        <v>0.19277346938775508</v>
      </c>
      <c r="F19" s="5">
        <f t="shared" si="2"/>
        <v>6.1287755102040813E-2</v>
      </c>
      <c r="G19" s="5">
        <f t="shared" si="2"/>
        <v>5.7916326530612239E-2</v>
      </c>
      <c r="H19" s="5">
        <f t="shared" si="2"/>
        <v>0.1641163265306122</v>
      </c>
      <c r="I19" s="5">
        <f t="shared" si="2"/>
        <v>0.16917346938775504</v>
      </c>
      <c r="J19" s="5">
        <f t="shared" si="2"/>
        <v>0.1894020408163265</v>
      </c>
      <c r="K19" s="5">
        <f t="shared" si="2"/>
        <v>0.19108775510204079</v>
      </c>
      <c r="L19" s="6"/>
      <c r="M19" s="6"/>
    </row>
    <row r="20" spans="1:13" x14ac:dyDescent="0.25">
      <c r="A20" t="s">
        <v>22</v>
      </c>
      <c r="B20" s="5">
        <f t="shared" ref="B20:J20" si="3">(B8-$M$12)*$M$13</f>
        <v>0.18097346938775505</v>
      </c>
      <c r="C20" s="5">
        <f t="shared" si="3"/>
        <v>0.19614489795918363</v>
      </c>
      <c r="D20" s="5">
        <f t="shared" si="3"/>
        <v>0.21300204081632645</v>
      </c>
      <c r="E20" s="5">
        <f t="shared" si="3"/>
        <v>0.20794489795918364</v>
      </c>
      <c r="F20" s="5">
        <f t="shared" si="3"/>
        <v>6.8030612244897939E-2</v>
      </c>
      <c r="G20" s="5">
        <f t="shared" si="3"/>
        <v>6.6344897959183677E-2</v>
      </c>
      <c r="H20" s="5">
        <f t="shared" si="3"/>
        <v>0.20963061224489793</v>
      </c>
      <c r="I20" s="5">
        <f t="shared" si="3"/>
        <v>0.20963061224489793</v>
      </c>
      <c r="J20" s="5">
        <f t="shared" si="3"/>
        <v>0.23154489795918362</v>
      </c>
      <c r="K20" s="5">
        <f>(K8-$M$12)*$M$13</f>
        <v>0.22985918367346933</v>
      </c>
      <c r="L20" s="6"/>
      <c r="M20" s="6"/>
    </row>
    <row r="21" spans="1:13" x14ac:dyDescent="0.25">
      <c r="A21" t="s">
        <v>23</v>
      </c>
      <c r="B21" s="5">
        <f t="shared" ref="B21:K21" si="4">(B9-$M$12)*$M$13</f>
        <v>0.22648775510204075</v>
      </c>
      <c r="C21" s="5">
        <f t="shared" si="4"/>
        <v>0.24334489795918363</v>
      </c>
      <c r="D21" s="5">
        <f t="shared" si="4"/>
        <v>0.25851632653061224</v>
      </c>
      <c r="E21" s="5">
        <f t="shared" si="4"/>
        <v>0.25008775510204079</v>
      </c>
      <c r="F21" s="5">
        <f t="shared" si="4"/>
        <v>6.9716326530612216E-2</v>
      </c>
      <c r="G21" s="5">
        <f t="shared" si="4"/>
        <v>7.4773469387755087E-2</v>
      </c>
      <c r="H21" s="5">
        <f t="shared" si="4"/>
        <v>0.23323061224489791</v>
      </c>
      <c r="I21" s="5">
        <f t="shared" si="4"/>
        <v>0.23828775510204078</v>
      </c>
      <c r="J21" s="5">
        <f t="shared" si="4"/>
        <v>0.28885918367346936</v>
      </c>
      <c r="K21" s="5">
        <f t="shared" si="4"/>
        <v>0.30403061224489791</v>
      </c>
      <c r="L21" s="6"/>
      <c r="M21" s="6"/>
    </row>
    <row r="22" spans="1:13" x14ac:dyDescent="0.25">
      <c r="A22" t="s">
        <v>24</v>
      </c>
      <c r="B22" s="5">
        <f t="shared" ref="B22:K22" si="5">(B10-$M$12)*$M$13</f>
        <v>0.26863061224489787</v>
      </c>
      <c r="C22" s="5">
        <f t="shared" si="5"/>
        <v>0.27031632653061216</v>
      </c>
      <c r="D22" s="5">
        <f t="shared" si="5"/>
        <v>0.27705918367346932</v>
      </c>
      <c r="E22" s="5">
        <f t="shared" si="5"/>
        <v>0.29391632653061217</v>
      </c>
      <c r="F22" s="5">
        <f t="shared" si="5"/>
        <v>8.3202040816326525E-2</v>
      </c>
      <c r="G22" s="5">
        <f t="shared" si="5"/>
        <v>9.331632653061224E-2</v>
      </c>
      <c r="H22" s="5">
        <f t="shared" si="5"/>
        <v>0.27031632653061216</v>
      </c>
      <c r="I22" s="5">
        <f t="shared" si="5"/>
        <v>0.27031632653061216</v>
      </c>
      <c r="J22" s="5">
        <f t="shared" si="5"/>
        <v>0.30234489795918362</v>
      </c>
      <c r="K22" s="5">
        <f t="shared" si="5"/>
        <v>0.32763061224489787</v>
      </c>
      <c r="L22" s="6"/>
      <c r="M22" s="6"/>
    </row>
    <row r="23" spans="1:13" x14ac:dyDescent="0.25">
      <c r="A23" t="s">
        <v>25</v>
      </c>
      <c r="B23" s="5">
        <f t="shared" ref="B23:K23" si="6">(B11-$M$12)*$M$13</f>
        <v>0.27200204081632645</v>
      </c>
      <c r="C23" s="5">
        <f t="shared" si="6"/>
        <v>0.29897346938775504</v>
      </c>
      <c r="D23" s="5">
        <f t="shared" si="6"/>
        <v>0.30403061224489791</v>
      </c>
      <c r="E23" s="5">
        <f t="shared" si="6"/>
        <v>0.33437346938775503</v>
      </c>
      <c r="F23" s="5">
        <f t="shared" si="6"/>
        <v>0.10005918367346936</v>
      </c>
      <c r="G23" s="5">
        <f t="shared" si="6"/>
        <v>0.11354489795918367</v>
      </c>
      <c r="H23" s="5">
        <f t="shared" si="6"/>
        <v>0.29223061224489788</v>
      </c>
      <c r="I23" s="5">
        <f t="shared" si="6"/>
        <v>0.31414489795918366</v>
      </c>
      <c r="J23" s="5">
        <f t="shared" si="6"/>
        <v>0.30403061224489791</v>
      </c>
      <c r="K23" s="5">
        <f t="shared" si="6"/>
        <v>0.33437346938775503</v>
      </c>
      <c r="L23" s="6"/>
      <c r="M23" s="6"/>
    </row>
    <row r="27" spans="1:13" x14ac:dyDescent="0.25">
      <c r="A27" s="8" t="s">
        <v>13</v>
      </c>
    </row>
    <row r="28" spans="1:13" x14ac:dyDescent="0.25">
      <c r="A28" s="3" t="s">
        <v>10</v>
      </c>
    </row>
    <row r="29" spans="1:13" x14ac:dyDescent="0.25">
      <c r="B29" s="55" t="s">
        <v>4</v>
      </c>
      <c r="C29" s="55"/>
      <c r="D29" s="55" t="s">
        <v>5</v>
      </c>
      <c r="E29" s="55"/>
      <c r="F29" s="55" t="s">
        <v>6</v>
      </c>
      <c r="G29" s="55"/>
      <c r="H29" s="55" t="s">
        <v>7</v>
      </c>
      <c r="I29" s="55"/>
      <c r="J29" s="55" t="s">
        <v>8</v>
      </c>
      <c r="K29" s="55"/>
      <c r="L29" s="56" t="s">
        <v>9</v>
      </c>
      <c r="M29" s="56"/>
    </row>
    <row r="30" spans="1:13" x14ac:dyDescent="0.25">
      <c r="B30" t="s">
        <v>0</v>
      </c>
      <c r="C30" t="s">
        <v>1</v>
      </c>
      <c r="D30" t="s">
        <v>0</v>
      </c>
      <c r="E30" t="s">
        <v>1</v>
      </c>
      <c r="F30" t="s">
        <v>0</v>
      </c>
      <c r="G30" t="s">
        <v>1</v>
      </c>
      <c r="H30" t="s">
        <v>0</v>
      </c>
      <c r="I30" t="s">
        <v>1</v>
      </c>
      <c r="J30" t="s">
        <v>0</v>
      </c>
      <c r="K30" t="s">
        <v>1</v>
      </c>
      <c r="L30" s="58"/>
      <c r="M30" s="58"/>
    </row>
    <row r="31" spans="1:13" x14ac:dyDescent="0.25">
      <c r="A31" t="s">
        <v>19</v>
      </c>
      <c r="B31" s="43">
        <v>44</v>
      </c>
      <c r="C31" s="43">
        <v>41</v>
      </c>
      <c r="D31" s="43">
        <v>44</v>
      </c>
      <c r="E31" s="43">
        <v>40</v>
      </c>
      <c r="F31" s="44">
        <v>55</v>
      </c>
      <c r="G31" s="44">
        <v>55</v>
      </c>
      <c r="H31" s="43">
        <v>43</v>
      </c>
      <c r="I31" s="43">
        <v>44</v>
      </c>
      <c r="J31" s="43">
        <v>42</v>
      </c>
      <c r="K31" s="43">
        <v>42</v>
      </c>
      <c r="L31" s="43">
        <v>43</v>
      </c>
      <c r="M31" s="43">
        <v>43</v>
      </c>
    </row>
    <row r="32" spans="1:13" x14ac:dyDescent="0.25">
      <c r="A32" t="s">
        <v>20</v>
      </c>
      <c r="B32" s="44">
        <v>54</v>
      </c>
      <c r="C32" s="44">
        <v>59</v>
      </c>
      <c r="D32" s="43">
        <v>38</v>
      </c>
      <c r="E32" s="43">
        <v>37</v>
      </c>
      <c r="F32" s="45">
        <v>85</v>
      </c>
      <c r="G32" s="45">
        <v>88</v>
      </c>
      <c r="H32" s="44">
        <v>57</v>
      </c>
      <c r="I32" s="44">
        <v>63</v>
      </c>
      <c r="J32" s="43">
        <v>41</v>
      </c>
      <c r="K32" s="43">
        <v>43</v>
      </c>
      <c r="L32" s="43">
        <v>43</v>
      </c>
      <c r="M32" s="43">
        <v>45</v>
      </c>
    </row>
    <row r="33" spans="1:13" x14ac:dyDescent="0.25">
      <c r="A33" t="s">
        <v>21</v>
      </c>
      <c r="B33" s="45">
        <v>93</v>
      </c>
      <c r="C33" s="46">
        <v>109</v>
      </c>
      <c r="D33" s="43">
        <v>36</v>
      </c>
      <c r="E33" s="43">
        <v>40</v>
      </c>
      <c r="F33" s="47">
        <v>114</v>
      </c>
      <c r="G33" s="47">
        <v>118</v>
      </c>
      <c r="H33" s="45">
        <v>95</v>
      </c>
      <c r="I33" s="47">
        <v>117</v>
      </c>
      <c r="J33" s="43">
        <v>45</v>
      </c>
      <c r="K33" s="43">
        <v>41</v>
      </c>
      <c r="L33" s="43">
        <v>42</v>
      </c>
      <c r="M33" s="43">
        <v>45</v>
      </c>
    </row>
    <row r="34" spans="1:13" x14ac:dyDescent="0.25">
      <c r="A34" t="s">
        <v>22</v>
      </c>
      <c r="B34" s="48">
        <v>131</v>
      </c>
      <c r="C34" s="48">
        <v>135</v>
      </c>
      <c r="D34" s="43">
        <v>39</v>
      </c>
      <c r="E34" s="43">
        <v>43</v>
      </c>
      <c r="F34" s="49">
        <v>150</v>
      </c>
      <c r="G34" s="49">
        <v>151</v>
      </c>
      <c r="H34" s="49">
        <v>144</v>
      </c>
      <c r="I34" s="49">
        <v>141</v>
      </c>
      <c r="J34" s="43">
        <v>46</v>
      </c>
      <c r="K34" s="43">
        <v>47</v>
      </c>
      <c r="L34" s="43">
        <v>43</v>
      </c>
      <c r="M34" s="43">
        <v>43</v>
      </c>
    </row>
    <row r="35" spans="1:13" x14ac:dyDescent="0.25">
      <c r="A35" t="s">
        <v>23</v>
      </c>
      <c r="B35" s="50">
        <v>161</v>
      </c>
      <c r="C35" s="49">
        <v>150</v>
      </c>
      <c r="D35" s="43">
        <v>40</v>
      </c>
      <c r="E35" s="43">
        <v>44</v>
      </c>
      <c r="F35" s="51">
        <v>172</v>
      </c>
      <c r="G35" s="50">
        <v>169</v>
      </c>
      <c r="H35" s="48">
        <v>136</v>
      </c>
      <c r="I35" s="51">
        <v>180</v>
      </c>
      <c r="J35" s="43">
        <v>47</v>
      </c>
      <c r="K35" s="43">
        <v>48</v>
      </c>
      <c r="L35" s="43">
        <v>41</v>
      </c>
      <c r="M35" s="43">
        <v>45</v>
      </c>
    </row>
    <row r="36" spans="1:13" x14ac:dyDescent="0.25">
      <c r="A36" t="s">
        <v>24</v>
      </c>
      <c r="B36" s="51">
        <v>180</v>
      </c>
      <c r="C36" s="51">
        <v>173</v>
      </c>
      <c r="D36" s="43">
        <v>42</v>
      </c>
      <c r="E36" s="43">
        <v>41</v>
      </c>
      <c r="F36" s="51">
        <v>171</v>
      </c>
      <c r="G36" s="52">
        <v>201</v>
      </c>
      <c r="H36" s="50">
        <v>169</v>
      </c>
      <c r="I36" s="51">
        <v>170</v>
      </c>
      <c r="J36" s="43">
        <v>41</v>
      </c>
      <c r="K36" s="43">
        <v>50</v>
      </c>
      <c r="L36" s="43">
        <v>45</v>
      </c>
      <c r="M36" s="43">
        <v>46</v>
      </c>
    </row>
    <row r="37" spans="1:13" x14ac:dyDescent="0.25">
      <c r="A37" t="s">
        <v>25</v>
      </c>
      <c r="B37" s="50">
        <v>167</v>
      </c>
      <c r="C37" s="51">
        <v>175</v>
      </c>
      <c r="D37" s="43">
        <v>43</v>
      </c>
      <c r="E37" s="43">
        <v>47</v>
      </c>
      <c r="F37" s="53">
        <v>234</v>
      </c>
      <c r="G37" s="53">
        <v>243</v>
      </c>
      <c r="H37" s="51">
        <v>174</v>
      </c>
      <c r="I37" s="54">
        <v>197</v>
      </c>
      <c r="J37" s="43">
        <v>46</v>
      </c>
      <c r="K37" s="43">
        <v>49</v>
      </c>
      <c r="L37" s="43">
        <v>46</v>
      </c>
      <c r="M37" s="43">
        <v>44</v>
      </c>
    </row>
    <row r="38" spans="1:13" x14ac:dyDescent="0.25">
      <c r="K38" t="s">
        <v>12</v>
      </c>
      <c r="M38">
        <f>AVERAGE(L31:M37)</f>
        <v>43.857142857142854</v>
      </c>
    </row>
    <row r="40" spans="1:13" x14ac:dyDescent="0.25">
      <c r="A40" s="3" t="s">
        <v>11</v>
      </c>
    </row>
    <row r="41" spans="1:13" x14ac:dyDescent="0.25">
      <c r="B41" s="55" t="s">
        <v>4</v>
      </c>
      <c r="C41" s="55"/>
      <c r="D41" s="55" t="s">
        <v>5</v>
      </c>
      <c r="E41" s="55"/>
      <c r="F41" s="55" t="s">
        <v>6</v>
      </c>
      <c r="G41" s="55"/>
      <c r="H41" s="55" t="s">
        <v>7</v>
      </c>
      <c r="I41" s="55"/>
      <c r="J41" s="55" t="s">
        <v>8</v>
      </c>
      <c r="K41" s="55"/>
    </row>
    <row r="42" spans="1:13" x14ac:dyDescent="0.25">
      <c r="B42" t="s">
        <v>0</v>
      </c>
      <c r="C42" t="s">
        <v>1</v>
      </c>
      <c r="D42" t="s">
        <v>0</v>
      </c>
      <c r="E42" t="s">
        <v>1</v>
      </c>
      <c r="F42" t="s">
        <v>0</v>
      </c>
      <c r="G42" t="s">
        <v>1</v>
      </c>
      <c r="H42" t="s">
        <v>0</v>
      </c>
      <c r="I42" t="s">
        <v>1</v>
      </c>
      <c r="J42" t="s">
        <v>0</v>
      </c>
      <c r="K42" t="s">
        <v>1</v>
      </c>
    </row>
    <row r="43" spans="1:13" x14ac:dyDescent="0.25">
      <c r="A43" t="s">
        <v>19</v>
      </c>
      <c r="B43" s="5">
        <f>B31-$M$38</f>
        <v>0.1428571428571459</v>
      </c>
      <c r="C43" s="5">
        <f>C31-$M$38</f>
        <v>-2.8571428571428541</v>
      </c>
      <c r="D43" s="5">
        <f t="shared" ref="D43:K43" si="7">D31-$M$38</f>
        <v>0.1428571428571459</v>
      </c>
      <c r="E43" s="5">
        <f t="shared" si="7"/>
        <v>-3.8571428571428541</v>
      </c>
      <c r="F43" s="5">
        <f t="shared" si="7"/>
        <v>11.142857142857146</v>
      </c>
      <c r="G43" s="5">
        <f t="shared" si="7"/>
        <v>11.142857142857146</v>
      </c>
      <c r="H43" s="5">
        <f t="shared" si="7"/>
        <v>-0.8571428571428541</v>
      </c>
      <c r="I43" s="5">
        <f t="shared" si="7"/>
        <v>0.1428571428571459</v>
      </c>
      <c r="J43" s="5">
        <f t="shared" si="7"/>
        <v>-1.8571428571428541</v>
      </c>
      <c r="K43" s="5">
        <f t="shared" si="7"/>
        <v>-1.8571428571428541</v>
      </c>
    </row>
    <row r="44" spans="1:13" x14ac:dyDescent="0.25">
      <c r="A44" t="s">
        <v>20</v>
      </c>
      <c r="B44" s="5">
        <f t="shared" ref="B44:B49" si="8">B32-$M$38</f>
        <v>10.142857142857146</v>
      </c>
      <c r="C44" s="5">
        <f t="shared" ref="C44:K44" si="9">C32-$M$38</f>
        <v>15.142857142857146</v>
      </c>
      <c r="D44" s="5">
        <f t="shared" si="9"/>
        <v>-5.8571428571428541</v>
      </c>
      <c r="E44" s="5">
        <f t="shared" si="9"/>
        <v>-6.8571428571428541</v>
      </c>
      <c r="F44" s="5">
        <f t="shared" si="9"/>
        <v>41.142857142857146</v>
      </c>
      <c r="G44" s="5">
        <f t="shared" si="9"/>
        <v>44.142857142857146</v>
      </c>
      <c r="H44" s="5">
        <f t="shared" si="9"/>
        <v>13.142857142857146</v>
      </c>
      <c r="I44" s="5">
        <f t="shared" si="9"/>
        <v>19.142857142857146</v>
      </c>
      <c r="J44" s="5">
        <f t="shared" si="9"/>
        <v>-2.8571428571428541</v>
      </c>
      <c r="K44" s="5">
        <f t="shared" si="9"/>
        <v>-0.8571428571428541</v>
      </c>
    </row>
    <row r="45" spans="1:13" x14ac:dyDescent="0.25">
      <c r="A45" t="s">
        <v>21</v>
      </c>
      <c r="B45" s="5">
        <f t="shared" si="8"/>
        <v>49.142857142857146</v>
      </c>
      <c r="C45" s="5">
        <f t="shared" ref="C45:K45" si="10">C33-$M$38</f>
        <v>65.142857142857139</v>
      </c>
      <c r="D45" s="5">
        <f t="shared" si="10"/>
        <v>-7.8571428571428541</v>
      </c>
      <c r="E45" s="5">
        <f t="shared" si="10"/>
        <v>-3.8571428571428541</v>
      </c>
      <c r="F45" s="5">
        <f t="shared" si="10"/>
        <v>70.142857142857139</v>
      </c>
      <c r="G45" s="5">
        <f t="shared" si="10"/>
        <v>74.142857142857139</v>
      </c>
      <c r="H45" s="5">
        <f t="shared" si="10"/>
        <v>51.142857142857146</v>
      </c>
      <c r="I45" s="5">
        <f t="shared" si="10"/>
        <v>73.142857142857139</v>
      </c>
      <c r="J45" s="5">
        <f t="shared" si="10"/>
        <v>1.1428571428571459</v>
      </c>
      <c r="K45" s="5">
        <f t="shared" si="10"/>
        <v>-2.8571428571428541</v>
      </c>
    </row>
    <row r="46" spans="1:13" x14ac:dyDescent="0.25">
      <c r="A46" t="s">
        <v>22</v>
      </c>
      <c r="B46" s="5">
        <f t="shared" si="8"/>
        <v>87.142857142857139</v>
      </c>
      <c r="C46" s="5">
        <f t="shared" ref="C46:K46" si="11">C34-$M$38</f>
        <v>91.142857142857139</v>
      </c>
      <c r="D46" s="5">
        <f t="shared" si="11"/>
        <v>-4.8571428571428541</v>
      </c>
      <c r="E46" s="5">
        <f t="shared" si="11"/>
        <v>-0.8571428571428541</v>
      </c>
      <c r="F46" s="5">
        <f t="shared" si="11"/>
        <v>106.14285714285714</v>
      </c>
      <c r="G46" s="5">
        <f t="shared" si="11"/>
        <v>107.14285714285714</v>
      </c>
      <c r="H46" s="5">
        <f t="shared" si="11"/>
        <v>100.14285714285714</v>
      </c>
      <c r="I46" s="5">
        <f t="shared" si="11"/>
        <v>97.142857142857139</v>
      </c>
      <c r="J46" s="5">
        <f t="shared" si="11"/>
        <v>2.1428571428571459</v>
      </c>
      <c r="K46" s="5">
        <f t="shared" si="11"/>
        <v>3.1428571428571459</v>
      </c>
    </row>
    <row r="47" spans="1:13" x14ac:dyDescent="0.25">
      <c r="A47" t="s">
        <v>23</v>
      </c>
      <c r="B47" s="5">
        <f t="shared" si="8"/>
        <v>117.14285714285714</v>
      </c>
      <c r="C47" s="5">
        <f t="shared" ref="C47:K47" si="12">C35-$M$38</f>
        <v>106.14285714285714</v>
      </c>
      <c r="D47" s="5">
        <f t="shared" si="12"/>
        <v>-3.8571428571428541</v>
      </c>
      <c r="E47" s="5">
        <f t="shared" si="12"/>
        <v>0.1428571428571459</v>
      </c>
      <c r="F47" s="5">
        <f t="shared" si="12"/>
        <v>128.14285714285714</v>
      </c>
      <c r="G47" s="5">
        <f t="shared" si="12"/>
        <v>125.14285714285714</v>
      </c>
      <c r="H47" s="5">
        <f t="shared" si="12"/>
        <v>92.142857142857139</v>
      </c>
      <c r="I47" s="5">
        <f t="shared" si="12"/>
        <v>136.14285714285714</v>
      </c>
      <c r="J47" s="5">
        <f t="shared" si="12"/>
        <v>3.1428571428571459</v>
      </c>
      <c r="K47" s="5">
        <f t="shared" si="12"/>
        <v>4.1428571428571459</v>
      </c>
    </row>
    <row r="48" spans="1:13" x14ac:dyDescent="0.25">
      <c r="A48" t="s">
        <v>24</v>
      </c>
      <c r="B48" s="5">
        <f t="shared" si="8"/>
        <v>136.14285714285714</v>
      </c>
      <c r="C48" s="5">
        <f t="shared" ref="C48:K48" si="13">C36-$M$38</f>
        <v>129.14285714285714</v>
      </c>
      <c r="D48" s="5">
        <f t="shared" si="13"/>
        <v>-1.8571428571428541</v>
      </c>
      <c r="E48" s="5">
        <f t="shared" si="13"/>
        <v>-2.8571428571428541</v>
      </c>
      <c r="F48" s="5">
        <f t="shared" si="13"/>
        <v>127.14285714285714</v>
      </c>
      <c r="G48" s="5">
        <f t="shared" si="13"/>
        <v>157.14285714285714</v>
      </c>
      <c r="H48" s="5">
        <f t="shared" si="13"/>
        <v>125.14285714285714</v>
      </c>
      <c r="I48" s="5">
        <f t="shared" si="13"/>
        <v>126.14285714285714</v>
      </c>
      <c r="J48" s="5">
        <f t="shared" si="13"/>
        <v>-2.8571428571428541</v>
      </c>
      <c r="K48" s="5">
        <f t="shared" si="13"/>
        <v>6.1428571428571459</v>
      </c>
    </row>
    <row r="49" spans="1:11" x14ac:dyDescent="0.25">
      <c r="A49" t="s">
        <v>25</v>
      </c>
      <c r="B49" s="5">
        <f t="shared" si="8"/>
        <v>123.14285714285714</v>
      </c>
      <c r="C49" s="5">
        <f t="shared" ref="C49:K49" si="14">C37-$M$38</f>
        <v>131.14285714285714</v>
      </c>
      <c r="D49" s="5">
        <f t="shared" si="14"/>
        <v>-0.8571428571428541</v>
      </c>
      <c r="E49" s="5">
        <f t="shared" si="14"/>
        <v>3.1428571428571459</v>
      </c>
      <c r="F49" s="5">
        <f t="shared" si="14"/>
        <v>190.14285714285714</v>
      </c>
      <c r="G49" s="5">
        <f t="shared" si="14"/>
        <v>199.14285714285714</v>
      </c>
      <c r="H49" s="5">
        <f t="shared" si="14"/>
        <v>130.14285714285714</v>
      </c>
      <c r="I49" s="5">
        <f t="shared" si="14"/>
        <v>153.14285714285714</v>
      </c>
      <c r="J49" s="5">
        <f t="shared" si="14"/>
        <v>2.1428571428571459</v>
      </c>
      <c r="K49" s="5">
        <f t="shared" si="14"/>
        <v>5.1428571428571459</v>
      </c>
    </row>
    <row r="52" spans="1:11" x14ac:dyDescent="0.25">
      <c r="A52" s="7" t="s">
        <v>15</v>
      </c>
    </row>
    <row r="54" spans="1:11" x14ac:dyDescent="0.25">
      <c r="B54" s="55" t="s">
        <v>4</v>
      </c>
      <c r="C54" s="55"/>
      <c r="D54" s="55" t="s">
        <v>5</v>
      </c>
      <c r="E54" s="55"/>
      <c r="F54" s="55" t="s">
        <v>6</v>
      </c>
      <c r="G54" s="55"/>
      <c r="H54" s="55" t="s">
        <v>7</v>
      </c>
      <c r="I54" s="55"/>
      <c r="J54" s="55" t="s">
        <v>8</v>
      </c>
      <c r="K54" s="55"/>
    </row>
    <row r="55" spans="1:11" x14ac:dyDescent="0.25">
      <c r="B55" t="s">
        <v>0</v>
      </c>
      <c r="C55" t="s">
        <v>1</v>
      </c>
      <c r="D55" t="s">
        <v>0</v>
      </c>
      <c r="E55" t="s">
        <v>1</v>
      </c>
      <c r="F55" t="s">
        <v>0</v>
      </c>
      <c r="G55" t="s">
        <v>1</v>
      </c>
      <c r="H55" t="s">
        <v>0</v>
      </c>
      <c r="I55" t="s">
        <v>1</v>
      </c>
      <c r="J55" t="s">
        <v>0</v>
      </c>
      <c r="K55" t="s">
        <v>1</v>
      </c>
    </row>
    <row r="56" spans="1:11" x14ac:dyDescent="0.25">
      <c r="A56" t="s">
        <v>19</v>
      </c>
      <c r="B56" s="9">
        <f>B43/B17</f>
        <v>4.1629497472495682</v>
      </c>
      <c r="C56" s="9">
        <f t="shared" ref="C56:K56" si="15">C43/C17</f>
        <v>-83.25899494498951</v>
      </c>
      <c r="D56" s="9">
        <f t="shared" si="15"/>
        <v>3.6282589540248527</v>
      </c>
      <c r="E56" s="9">
        <f t="shared" si="15"/>
        <v>-107.13678362904589</v>
      </c>
      <c r="F56" s="9">
        <f t="shared" si="15"/>
        <v>341.48477077991134</v>
      </c>
      <c r="G56" s="9">
        <f t="shared" si="15"/>
        <v>404.11516542076845</v>
      </c>
      <c r="H56" s="9">
        <f t="shared" si="15"/>
        <v>-23.808174139787912</v>
      </c>
      <c r="I56" s="9">
        <f t="shared" si="15"/>
        <v>3.7905452970163802</v>
      </c>
      <c r="J56" s="9">
        <f t="shared" si="15"/>
        <v>-49.277088861211809</v>
      </c>
      <c r="K56" s="9">
        <f t="shared" si="15"/>
        <v>-45.23087628609764</v>
      </c>
    </row>
    <row r="57" spans="1:11" x14ac:dyDescent="0.25">
      <c r="A57" t="s">
        <v>20</v>
      </c>
      <c r="B57" s="9">
        <f t="shared" ref="B57:K57" si="16">B44/B18</f>
        <v>185.95427844501822</v>
      </c>
      <c r="C57" s="9">
        <f t="shared" si="16"/>
        <v>212.07877211535725</v>
      </c>
      <c r="D57" s="9">
        <f t="shared" si="16"/>
        <v>-78.331832200660472</v>
      </c>
      <c r="E57" s="9">
        <f t="shared" si="16"/>
        <v>-87.749079418140013</v>
      </c>
      <c r="F57" s="9">
        <f t="shared" si="16"/>
        <v>1002.0378746458572</v>
      </c>
      <c r="G57" s="9">
        <f t="shared" si="16"/>
        <v>923.4513085428855</v>
      </c>
      <c r="H57" s="9">
        <f t="shared" si="16"/>
        <v>179.82296931281945</v>
      </c>
      <c r="I57" s="9">
        <f t="shared" si="16"/>
        <v>244.96618004230768</v>
      </c>
      <c r="J57" s="9">
        <f t="shared" si="16"/>
        <v>-34.339817017832139</v>
      </c>
      <c r="K57" s="9">
        <f t="shared" si="16"/>
        <v>-9.3543286042005072</v>
      </c>
    </row>
    <row r="58" spans="1:11" x14ac:dyDescent="0.25">
      <c r="A58" t="s">
        <v>21</v>
      </c>
      <c r="B58" s="9">
        <f t="shared" ref="B58:K58" si="17">B45/B19</f>
        <v>508.26350338771994</v>
      </c>
      <c r="C58" s="9">
        <f t="shared" si="17"/>
        <v>418.41991427110781</v>
      </c>
      <c r="D58" s="9">
        <f t="shared" si="17"/>
        <v>-42.235752290055395</v>
      </c>
      <c r="E58" s="9">
        <f t="shared" si="17"/>
        <v>-20.00868101504355</v>
      </c>
      <c r="F58" s="9">
        <f t="shared" si="17"/>
        <v>1144.4840331657288</v>
      </c>
      <c r="G58" s="9">
        <f t="shared" si="17"/>
        <v>1280.1719581380598</v>
      </c>
      <c r="H58" s="9">
        <f t="shared" si="17"/>
        <v>311.62565129263726</v>
      </c>
      <c r="I58" s="9">
        <f t="shared" si="17"/>
        <v>432.35418300259374</v>
      </c>
      <c r="J58" s="9">
        <f t="shared" si="17"/>
        <v>6.0340276056763127</v>
      </c>
      <c r="K58" s="9">
        <f t="shared" si="17"/>
        <v>-14.95199342112288</v>
      </c>
    </row>
    <row r="59" spans="1:11" x14ac:dyDescent="0.25">
      <c r="A59" t="s">
        <v>22</v>
      </c>
      <c r="B59" s="9">
        <f t="shared" ref="B59:K59" si="18">B46/B20</f>
        <v>481.52283004612258</v>
      </c>
      <c r="C59" s="9">
        <f t="shared" si="18"/>
        <v>464.67105742318785</v>
      </c>
      <c r="D59" s="9">
        <f t="shared" si="18"/>
        <v>-22.803269107319078</v>
      </c>
      <c r="E59" s="9">
        <f t="shared" si="18"/>
        <v>-4.1219710873170738</v>
      </c>
      <c r="F59" s="9">
        <f t="shared" si="18"/>
        <v>1560.2219889005553</v>
      </c>
      <c r="G59" s="9">
        <f t="shared" si="18"/>
        <v>1614.9374019502291</v>
      </c>
      <c r="H59" s="9">
        <f t="shared" si="18"/>
        <v>477.71103690651199</v>
      </c>
      <c r="I59" s="9">
        <f t="shared" si="18"/>
        <v>463.40014992357794</v>
      </c>
      <c r="J59" s="9">
        <f t="shared" si="18"/>
        <v>9.2546074724345058</v>
      </c>
      <c r="K59" s="9">
        <f t="shared" si="18"/>
        <v>13.67296747787023</v>
      </c>
    </row>
    <row r="60" spans="1:11" x14ac:dyDescent="0.25">
      <c r="A60" t="s">
        <v>23</v>
      </c>
      <c r="B60" s="9">
        <f t="shared" ref="B60:K60" si="19">B47/B21</f>
        <v>517.21496859766273</v>
      </c>
      <c r="C60" s="9">
        <f t="shared" si="19"/>
        <v>436.1827925427084</v>
      </c>
      <c r="D60" s="9">
        <f t="shared" si="19"/>
        <v>-14.920306616248123</v>
      </c>
      <c r="E60" s="9">
        <f t="shared" si="19"/>
        <v>0.57122805872225668</v>
      </c>
      <c r="F60" s="9">
        <f t="shared" si="19"/>
        <v>1838.0609466935987</v>
      </c>
      <c r="G60" s="9">
        <f t="shared" si="19"/>
        <v>1673.6264636043563</v>
      </c>
      <c r="H60" s="9">
        <f t="shared" si="19"/>
        <v>395.07188295722028</v>
      </c>
      <c r="I60" s="9">
        <f t="shared" si="19"/>
        <v>571.33803239095255</v>
      </c>
      <c r="J60" s="9">
        <f t="shared" si="19"/>
        <v>10.880239647875893</v>
      </c>
      <c r="K60" s="9">
        <f t="shared" si="19"/>
        <v>13.626447390501774</v>
      </c>
    </row>
    <row r="61" spans="1:11" x14ac:dyDescent="0.25">
      <c r="A61" t="s">
        <v>24</v>
      </c>
      <c r="B61" s="9">
        <f t="shared" ref="B61:K61" si="20">B48/B22</f>
        <v>506.80321205813323</v>
      </c>
      <c r="C61" s="9">
        <f t="shared" si="20"/>
        <v>477.74715941263082</v>
      </c>
      <c r="D61" s="9">
        <f t="shared" si="20"/>
        <v>-6.7030546777745768</v>
      </c>
      <c r="E61" s="9">
        <f t="shared" si="20"/>
        <v>-9.7209395982474458</v>
      </c>
      <c r="F61" s="9">
        <f t="shared" si="20"/>
        <v>1528.121857293532</v>
      </c>
      <c r="G61" s="9">
        <f t="shared" si="20"/>
        <v>1683.9803171131766</v>
      </c>
      <c r="H61" s="9">
        <f t="shared" si="20"/>
        <v>462.94968102374406</v>
      </c>
      <c r="I61" s="9">
        <f t="shared" si="20"/>
        <v>466.64905062096574</v>
      </c>
      <c r="J61" s="9">
        <f t="shared" si="20"/>
        <v>-9.4499456628124303</v>
      </c>
      <c r="K61" s="9">
        <f t="shared" si="20"/>
        <v>18.749338167049764</v>
      </c>
    </row>
    <row r="62" spans="1:11" x14ac:dyDescent="0.25">
      <c r="A62" t="s">
        <v>25</v>
      </c>
      <c r="B62" s="9">
        <f t="shared" ref="B62:K62" si="21">B49/B23</f>
        <v>452.72769562053116</v>
      </c>
      <c r="C62" s="9">
        <f t="shared" si="21"/>
        <v>438.64379475347624</v>
      </c>
      <c r="D62" s="9">
        <f t="shared" si="21"/>
        <v>-2.8192649773451826</v>
      </c>
      <c r="E62" s="9">
        <f t="shared" si="21"/>
        <v>9.399241957239564</v>
      </c>
      <c r="F62" s="9">
        <f t="shared" si="21"/>
        <v>1900.3039017724209</v>
      </c>
      <c r="G62" s="9">
        <f t="shared" si="21"/>
        <v>1753.8688282977155</v>
      </c>
      <c r="H62" s="9">
        <f t="shared" si="21"/>
        <v>445.34299861026739</v>
      </c>
      <c r="I62" s="9">
        <f t="shared" si="21"/>
        <v>487.49114863152971</v>
      </c>
      <c r="J62" s="9">
        <f t="shared" si="21"/>
        <v>7.0481624433629912</v>
      </c>
      <c r="K62" s="9">
        <f t="shared" si="21"/>
        <v>15.38057774821019</v>
      </c>
    </row>
    <row r="65" spans="1:11" x14ac:dyDescent="0.25">
      <c r="A65" s="7" t="s">
        <v>17</v>
      </c>
    </row>
    <row r="67" spans="1:11" x14ac:dyDescent="0.25">
      <c r="B67" s="55" t="s">
        <v>16</v>
      </c>
      <c r="C67" s="55"/>
      <c r="D67" s="55"/>
      <c r="E67" s="55"/>
      <c r="F67" s="55"/>
      <c r="G67" s="55" t="s">
        <v>18</v>
      </c>
      <c r="H67" s="55"/>
      <c r="I67" s="55"/>
      <c r="J67" s="55"/>
      <c r="K67" s="55"/>
    </row>
    <row r="68" spans="1:11" x14ac:dyDescent="0.25">
      <c r="B68" s="13" t="s">
        <v>4</v>
      </c>
      <c r="C68" s="13" t="s">
        <v>5</v>
      </c>
      <c r="D68" s="13" t="s">
        <v>6</v>
      </c>
      <c r="E68" s="13" t="s">
        <v>7</v>
      </c>
      <c r="F68" s="13" t="s">
        <v>8</v>
      </c>
      <c r="G68" s="13" t="s">
        <v>4</v>
      </c>
      <c r="H68" s="13" t="s">
        <v>5</v>
      </c>
      <c r="I68" s="13" t="s">
        <v>6</v>
      </c>
      <c r="J68" s="13" t="s">
        <v>7</v>
      </c>
      <c r="K68" s="13" t="s">
        <v>8</v>
      </c>
    </row>
    <row r="69" spans="1:11" x14ac:dyDescent="0.25">
      <c r="A69" t="s">
        <v>19</v>
      </c>
      <c r="B69" s="10">
        <f>AVERAGE(B56:C56)</f>
        <v>-39.54802259886997</v>
      </c>
      <c r="C69" s="10">
        <f t="shared" ref="C69:C75" si="22">AVERAGE(D56:E56)</f>
        <v>-51.754262337510518</v>
      </c>
      <c r="D69" s="10">
        <f t="shared" ref="D69:D75" si="23">AVERAGE(F56:G56)</f>
        <v>372.79996810033992</v>
      </c>
      <c r="E69" s="10">
        <f t="shared" ref="E69:E75" si="24">AVERAGE(H56:I56)</f>
        <v>-10.008814421385766</v>
      </c>
      <c r="F69" s="10">
        <f t="shared" ref="F69:F75" si="25">AVERAGE(J56:K56)</f>
        <v>-47.253982573654724</v>
      </c>
      <c r="G69" s="10">
        <f t="shared" ref="G69:G75" si="26">STDEV(B56:C56)</f>
        <v>61.816649916397559</v>
      </c>
      <c r="H69" s="10">
        <f t="shared" ref="H69:H75" si="27">STDEV(D56:E56)</f>
        <v>78.322712728906026</v>
      </c>
      <c r="I69" s="10">
        <f t="shared" ref="I69:I75" si="28">STDEV(F56:G56)</f>
        <v>44.286376758939667</v>
      </c>
      <c r="J69" s="10">
        <f t="shared" ref="J69:J75" si="29">STDEV(H56:I56)</f>
        <v>19.51524166582929</v>
      </c>
      <c r="K69" s="10">
        <f t="shared" ref="K69:K75" si="30">STDEV(J56:K56)</f>
        <v>2.8611043499855113</v>
      </c>
    </row>
    <row r="70" spans="1:11" x14ac:dyDescent="0.25">
      <c r="A70" t="s">
        <v>20</v>
      </c>
      <c r="B70" s="10">
        <f t="shared" ref="B70:B75" si="31">AVERAGE(B57:C57)</f>
        <v>199.01652528018775</v>
      </c>
      <c r="C70" s="10">
        <f t="shared" si="22"/>
        <v>-83.040455809400243</v>
      </c>
      <c r="D70" s="10">
        <f t="shared" si="23"/>
        <v>962.74459159437129</v>
      </c>
      <c r="E70" s="10">
        <f t="shared" si="24"/>
        <v>212.39457467756358</v>
      </c>
      <c r="F70" s="10">
        <f t="shared" si="25"/>
        <v>-21.847072811016325</v>
      </c>
      <c r="G70" s="10">
        <f t="shared" si="26"/>
        <v>18.47280662936177</v>
      </c>
      <c r="H70" s="10">
        <f t="shared" si="27"/>
        <v>6.6589993675899297</v>
      </c>
      <c r="I70" s="10">
        <f t="shared" si="28"/>
        <v>55.569093801576152</v>
      </c>
      <c r="J70" s="10">
        <f t="shared" si="29"/>
        <v>46.063206055085239</v>
      </c>
      <c r="K70" s="10">
        <f t="shared" si="30"/>
        <v>17.667408288536841</v>
      </c>
    </row>
    <row r="71" spans="1:11" x14ac:dyDescent="0.25">
      <c r="A71" t="s">
        <v>21</v>
      </c>
      <c r="B71" s="10">
        <f t="shared" si="31"/>
        <v>463.34170882941385</v>
      </c>
      <c r="C71" s="10">
        <f t="shared" si="22"/>
        <v>-31.122216652549472</v>
      </c>
      <c r="D71" s="10">
        <f t="shared" si="23"/>
        <v>1212.3279956518943</v>
      </c>
      <c r="E71" s="10">
        <f t="shared" si="24"/>
        <v>371.98991714761553</v>
      </c>
      <c r="F71" s="10">
        <f t="shared" si="25"/>
        <v>-4.4589829077232839</v>
      </c>
      <c r="G71" s="10">
        <f t="shared" si="26"/>
        <v>63.529011110494331</v>
      </c>
      <c r="H71" s="10">
        <f t="shared" si="27"/>
        <v>15.716912824477594</v>
      </c>
      <c r="I71" s="10">
        <f t="shared" si="28"/>
        <v>95.945851873066786</v>
      </c>
      <c r="J71" s="10">
        <f t="shared" si="29"/>
        <v>85.367963454804965</v>
      </c>
      <c r="K71" s="10">
        <f t="shared" si="30"/>
        <v>14.839357778173182</v>
      </c>
    </row>
    <row r="72" spans="1:11" x14ac:dyDescent="0.25">
      <c r="A72" t="s">
        <v>22</v>
      </c>
      <c r="B72" s="10">
        <f t="shared" si="31"/>
        <v>473.09694373465521</v>
      </c>
      <c r="C72" s="10">
        <f t="shared" si="22"/>
        <v>-13.462620097318077</v>
      </c>
      <c r="D72" s="10">
        <f t="shared" si="23"/>
        <v>1587.5796954253922</v>
      </c>
      <c r="E72" s="10">
        <f t="shared" si="24"/>
        <v>470.555593415045</v>
      </c>
      <c r="F72" s="10">
        <f t="shared" si="25"/>
        <v>11.463787475152369</v>
      </c>
      <c r="G72" s="10">
        <f t="shared" si="26"/>
        <v>11.916002696690962</v>
      </c>
      <c r="H72" s="10">
        <f t="shared" si="27"/>
        <v>13.209672511310242</v>
      </c>
      <c r="I72" s="10">
        <f t="shared" si="28"/>
        <v>38.689639602847237</v>
      </c>
      <c r="J72" s="10">
        <f t="shared" si="29"/>
        <v>10.119325230426959</v>
      </c>
      <c r="K72" s="10">
        <f t="shared" si="30"/>
        <v>3.1242523215670253</v>
      </c>
    </row>
    <row r="73" spans="1:11" x14ac:dyDescent="0.25">
      <c r="A73" t="s">
        <v>23</v>
      </c>
      <c r="B73" s="10">
        <f t="shared" si="31"/>
        <v>476.69888057018557</v>
      </c>
      <c r="C73" s="10">
        <f t="shared" si="22"/>
        <v>-7.174539278762933</v>
      </c>
      <c r="D73" s="10">
        <f t="shared" si="23"/>
        <v>1755.8437051489775</v>
      </c>
      <c r="E73" s="10">
        <f t="shared" si="24"/>
        <v>483.20495767408642</v>
      </c>
      <c r="F73" s="10">
        <f t="shared" si="25"/>
        <v>12.253343519188833</v>
      </c>
      <c r="G73" s="10">
        <f t="shared" si="26"/>
        <v>57.298401182760387</v>
      </c>
      <c r="H73" s="10">
        <f t="shared" si="27"/>
        <v>10.954169219658095</v>
      </c>
      <c r="I73" s="10">
        <f t="shared" si="28"/>
        <v>116.27273805330793</v>
      </c>
      <c r="J73" s="10">
        <f t="shared" si="29"/>
        <v>124.63898955823363</v>
      </c>
      <c r="K73" s="10">
        <f t="shared" si="30"/>
        <v>1.9418621173577664</v>
      </c>
    </row>
    <row r="74" spans="1:11" x14ac:dyDescent="0.25">
      <c r="A74" t="s">
        <v>24</v>
      </c>
      <c r="B74" s="10">
        <f t="shared" si="31"/>
        <v>492.27518573538202</v>
      </c>
      <c r="C74" s="10">
        <f t="shared" si="22"/>
        <v>-8.2119971380110108</v>
      </c>
      <c r="D74" s="10">
        <f t="shared" si="23"/>
        <v>1606.0510872033542</v>
      </c>
      <c r="E74" s="10">
        <f t="shared" si="24"/>
        <v>464.7993658223549</v>
      </c>
      <c r="F74" s="10">
        <f t="shared" si="25"/>
        <v>4.6496962521186669</v>
      </c>
      <c r="G74" s="10">
        <f t="shared" si="26"/>
        <v>20.545731860148074</v>
      </c>
      <c r="H74" s="10">
        <f t="shared" si="27"/>
        <v>2.1339668921069936</v>
      </c>
      <c r="I74" s="10">
        <f t="shared" si="28"/>
        <v>110.20857384376176</v>
      </c>
      <c r="J74" s="10">
        <f t="shared" si="29"/>
        <v>2.615849328310794</v>
      </c>
      <c r="K74" s="10">
        <f t="shared" si="30"/>
        <v>19.939904820699716</v>
      </c>
    </row>
    <row r="75" spans="1:11" x14ac:dyDescent="0.25">
      <c r="A75" t="s">
        <v>25</v>
      </c>
      <c r="B75" s="10">
        <f t="shared" si="31"/>
        <v>445.6857451870037</v>
      </c>
      <c r="C75" s="10">
        <f t="shared" si="22"/>
        <v>3.2899884899471905</v>
      </c>
      <c r="D75" s="10">
        <f t="shared" si="23"/>
        <v>1827.0863650350682</v>
      </c>
      <c r="E75" s="10">
        <f t="shared" si="24"/>
        <v>466.41707362089858</v>
      </c>
      <c r="F75" s="10">
        <f t="shared" si="25"/>
        <v>11.21437009578659</v>
      </c>
      <c r="G75" s="10">
        <f t="shared" si="26"/>
        <v>9.9588218086536315</v>
      </c>
      <c r="H75" s="10">
        <f t="shared" si="27"/>
        <v>8.6397891094197306</v>
      </c>
      <c r="I75" s="10">
        <f t="shared" si="28"/>
        <v>103.54523345751453</v>
      </c>
      <c r="J75" s="10">
        <f t="shared" si="29"/>
        <v>29.803242694502515</v>
      </c>
      <c r="K75" s="10">
        <f t="shared" si="30"/>
        <v>5.8919073657200283</v>
      </c>
    </row>
  </sheetData>
  <mergeCells count="29">
    <mergeCell ref="L3:M4"/>
    <mergeCell ref="L29:M30"/>
    <mergeCell ref="B54:C54"/>
    <mergeCell ref="D54:E54"/>
    <mergeCell ref="F54:G54"/>
    <mergeCell ref="H54:I54"/>
    <mergeCell ref="J54:K54"/>
    <mergeCell ref="B41:C41"/>
    <mergeCell ref="D41:E41"/>
    <mergeCell ref="F41:G41"/>
    <mergeCell ref="B29:C29"/>
    <mergeCell ref="D29:E29"/>
    <mergeCell ref="F29:G29"/>
    <mergeCell ref="H29:I29"/>
    <mergeCell ref="J29:K29"/>
    <mergeCell ref="B67:F67"/>
    <mergeCell ref="G67:K67"/>
    <mergeCell ref="H41:I41"/>
    <mergeCell ref="J41:K41"/>
    <mergeCell ref="B3:C3"/>
    <mergeCell ref="D3:E3"/>
    <mergeCell ref="F3:G3"/>
    <mergeCell ref="H3:I3"/>
    <mergeCell ref="J3:K3"/>
    <mergeCell ref="F15:G15"/>
    <mergeCell ref="H15:I15"/>
    <mergeCell ref="J15:K15"/>
    <mergeCell ref="B15:C15"/>
    <mergeCell ref="D15:E15"/>
  </mergeCells>
  <phoneticPr fontId="5" type="noConversion"/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OD600 reference point</vt:lpstr>
      <vt:lpstr>FITC standard curve</vt:lpstr>
      <vt:lpstr>normalisation</vt:lpstr>
      <vt:lpstr>cell measurement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Muneeb-PC</cp:lastModifiedBy>
  <dcterms:created xsi:type="dcterms:W3CDTF">2016-05-08T16:01:08Z</dcterms:created>
  <dcterms:modified xsi:type="dcterms:W3CDTF">2016-10-10T20:00:50Z</dcterms:modified>
</cp:coreProperties>
</file>